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pnnl-my.sharepoint.com/personal/michael_rosenberg_pnnl_gov/Documents/Documents/MRosenberg/ASHRAE/Prototypes/Appendix G Baseline Protypes/"/>
    </mc:Choice>
  </mc:AlternateContent>
  <xr:revisionPtr revIDLastSave="21" documentId="8_{06A6EC0D-4CA7-445A-B831-D389CE490FDE}" xr6:coauthVersionLast="47" xr6:coauthVersionMax="47" xr10:uidLastSave="{0A031B33-08B5-4568-A509-096E75DDA23B}"/>
  <bookViews>
    <workbookView showSheetTabs="0" xWindow="-108" yWindow="-108" windowWidth="30936" windowHeight="16896" xr2:uid="{E02A7323-4200-46A0-BE42-C692C681DF96}"/>
  </bookViews>
  <sheets>
    <sheet name="BPF Calculator" sheetId="7" r:id="rId1"/>
    <sheet name="Calculator" sheetId="5" state="hidden" r:id="rId2"/>
    <sheet name="Coefficent Library" sheetId="6" state="hidden" r:id="rId3"/>
  </sheets>
  <definedNames>
    <definedName name="A_2016">'Coefficent Library'!$A$4:$T$12</definedName>
    <definedName name="A_2016_Pub">'Coefficent Library'!$BL$4:$CE$12</definedName>
    <definedName name="A_2019">'Coefficent Library'!$V$4:$AO$12</definedName>
    <definedName name="A_2019_Pub">'Coefficent Library'!$CG$4:$CZ$12</definedName>
    <definedName name="A_2022">'Coefficent Library'!$AQ$4:$BJ$12</definedName>
    <definedName name="A_2022_Pub">'Coefficent Library'!$DB$4:$DU$12</definedName>
    <definedName name="AP2019BPFCOST">'Coefficent Library'!$CH$51:$CZ$59</definedName>
    <definedName name="B_2016">'Coefficent Library'!$A$19:$T$27</definedName>
    <definedName name="B_2016_Pub">'Coefficent Library'!$BL$19:$CE$27</definedName>
    <definedName name="B_2019">'Coefficent Library'!$V$19:$AO$27</definedName>
    <definedName name="B_2019_Pub">'Coefficent Library'!$CG$19:$CZ$27</definedName>
    <definedName name="B_2022">'Coefficent Library'!$AQ$19:$BJ$27</definedName>
    <definedName name="B_2022_Pub">'Coefficent Library'!$DB$19:$DU$27</definedName>
    <definedName name="C_2016">'Coefficent Library'!$A$34:$T$42</definedName>
    <definedName name="C_2016_Pub">'Coefficent Library'!$BL$34:$CE$42</definedName>
    <definedName name="C_2019">'Coefficent Library'!$V$34:$AO$42</definedName>
    <definedName name="C_2019_Pub">'Coefficent Library'!$CG$34:$CZ$42</definedName>
    <definedName name="C_2022">'Coefficent Library'!$AQ$34:$BJ$42</definedName>
    <definedName name="C_2022_Pub">'Coefficent Library'!$DB$34:$DU$42</definedName>
    <definedName name="codeyear">'BPF Calculator'!$D$10</definedName>
    <definedName name="ElecCarbon">'BPF Calculator'!$D$13</definedName>
    <definedName name="ElecCost">'BPF Calculator'!$D$12</definedName>
    <definedName name="elecsource">'BPF Calculator'!$D$14</definedName>
    <definedName name="gascarbon">'BPF Calculator'!$Q$13</definedName>
    <definedName name="gascost">'BPF Calculator'!$Q$12</definedName>
    <definedName name="gassource">'BPF Calculator'!$Q$14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5" l="1"/>
  <c r="E63" i="7"/>
  <c r="F63" i="7"/>
  <c r="G63" i="7"/>
  <c r="H63" i="7"/>
  <c r="I63" i="7"/>
  <c r="J63" i="7"/>
  <c r="K63" i="7"/>
  <c r="L63" i="7"/>
  <c r="M63" i="7"/>
  <c r="N63" i="7"/>
  <c r="O63" i="7"/>
  <c r="P63" i="7"/>
  <c r="Q63" i="7"/>
  <c r="R63" i="7"/>
  <c r="S63" i="7"/>
  <c r="T63" i="7"/>
  <c r="U63" i="7"/>
  <c r="V63" i="7"/>
  <c r="D63" i="7"/>
  <c r="W2" i="5"/>
  <c r="J14" i="7" l="1"/>
  <c r="J12" i="7"/>
  <c r="J13" i="7"/>
  <c r="R7" i="5"/>
  <c r="Z39" i="7"/>
  <c r="Z38" i="7"/>
  <c r="Z37" i="7"/>
  <c r="Z36" i="7"/>
  <c r="Z35" i="7"/>
  <c r="Z34" i="7"/>
  <c r="Z33" i="7"/>
  <c r="Z32" i="7"/>
  <c r="Z31" i="7"/>
  <c r="AS30" i="7"/>
  <c r="AR30" i="7"/>
  <c r="AQ30" i="7"/>
  <c r="AP30" i="7"/>
  <c r="AO30" i="7"/>
  <c r="AN30" i="7"/>
  <c r="AM30" i="7"/>
  <c r="AL30" i="7"/>
  <c r="AK30" i="7"/>
  <c r="AJ30" i="7"/>
  <c r="AI30" i="7"/>
  <c r="AH30" i="7"/>
  <c r="AG30" i="7"/>
  <c r="AF30" i="7"/>
  <c r="AE30" i="7"/>
  <c r="AD30" i="7"/>
  <c r="AC30" i="7"/>
  <c r="AB30" i="7"/>
  <c r="AA30" i="7"/>
  <c r="Z30" i="7"/>
  <c r="Z29" i="7"/>
  <c r="R8" i="5" l="1"/>
  <c r="K3" i="5" s="1"/>
  <c r="R9" i="5"/>
  <c r="K7" i="5"/>
  <c r="K5" i="5"/>
  <c r="K10" i="5"/>
  <c r="K11" i="5"/>
  <c r="K9" i="5"/>
  <c r="U12" i="7"/>
  <c r="U13" i="7"/>
  <c r="U14" i="7"/>
  <c r="B45" i="5" l="1" a="1"/>
  <c r="B45" i="5" s="1"/>
  <c r="B30" i="5" a="1"/>
  <c r="B30" i="5" s="1"/>
  <c r="B15" i="5" a="1"/>
  <c r="X15" i="5" s="1"/>
  <c r="B15" i="5" l="1"/>
  <c r="X16" i="5"/>
  <c r="AI23" i="5"/>
  <c r="AD17" i="5"/>
  <c r="AP15" i="5"/>
  <c r="Y18" i="5"/>
  <c r="AB18" i="5"/>
  <c r="AC18" i="5"/>
  <c r="AB16" i="5"/>
  <c r="AM23" i="5"/>
  <c r="AD21" i="5"/>
  <c r="AP18" i="5"/>
  <c r="AK19" i="5"/>
  <c r="Z17" i="5"/>
  <c r="AL15" i="5"/>
  <c r="AH23" i="5"/>
  <c r="AG20" i="5"/>
  <c r="AF21" i="5"/>
  <c r="Z22" i="5"/>
  <c r="Z21" i="5"/>
  <c r="X20" i="5"/>
  <c r="AO20" i="5"/>
  <c r="AG22" i="5"/>
  <c r="AA18" i="5"/>
  <c r="AJ21" i="5"/>
  <c r="AJ16" i="5"/>
  <c r="AC15" i="5"/>
  <c r="AP17" i="5"/>
  <c r="Z16" i="5"/>
  <c r="AK18" i="5"/>
  <c r="AN18" i="5"/>
  <c r="AO18" i="5"/>
  <c r="AN16" i="5"/>
  <c r="AG15" i="5"/>
  <c r="AP21" i="5"/>
  <c r="AI19" i="5"/>
  <c r="AP20" i="5"/>
  <c r="AL17" i="5"/>
  <c r="AA17" i="5"/>
  <c r="AH16" i="5"/>
  <c r="Y19" i="5"/>
  <c r="AF22" i="5"/>
  <c r="AE19" i="5"/>
  <c r="AI16" i="5"/>
  <c r="AH20" i="5"/>
  <c r="Y22" i="5"/>
  <c r="AE20" i="5"/>
  <c r="AM21" i="5"/>
  <c r="AK22" i="5"/>
  <c r="AC17" i="5"/>
  <c r="AO15" i="5"/>
  <c r="AI18" i="5"/>
  <c r="X18" i="5"/>
  <c r="AD19" i="5"/>
  <c r="AG19" i="5"/>
  <c r="AH19" i="5"/>
  <c r="AG17" i="5"/>
  <c r="AP16" i="5"/>
  <c r="AI22" i="5"/>
  <c r="AB20" i="5"/>
  <c r="AB22" i="5"/>
  <c r="AE18" i="5"/>
  <c r="AN17" i="5"/>
  <c r="AB21" i="5"/>
  <c r="AC20" i="5"/>
  <c r="AK23" i="5"/>
  <c r="AD16" i="5"/>
  <c r="AF20" i="5"/>
  <c r="AJ17" i="5"/>
  <c r="AO17" i="5"/>
  <c r="AL16" i="5"/>
  <c r="AB19" i="5"/>
  <c r="AO19" i="5"/>
  <c r="AP19" i="5"/>
  <c r="Z20" i="5"/>
  <c r="AA20" i="5"/>
  <c r="Z18" i="5"/>
  <c r="X17" i="5"/>
  <c r="AB23" i="5"/>
  <c r="AN20" i="5"/>
  <c r="AG23" i="5"/>
  <c r="X19" i="5"/>
  <c r="AD20" i="5"/>
  <c r="AA19" i="5"/>
  <c r="AO16" i="5"/>
  <c r="AN22" i="5"/>
  <c r="AN21" i="5"/>
  <c r="AH17" i="5"/>
  <c r="AA15" i="5"/>
  <c r="AJ20" i="5"/>
  <c r="AH21" i="5"/>
  <c r="AH18" i="5"/>
  <c r="AE17" i="5"/>
  <c r="AN19" i="5"/>
  <c r="AA21" i="5"/>
  <c r="AI20" i="5"/>
  <c r="AL20" i="5"/>
  <c r="AM20" i="5"/>
  <c r="AL18" i="5"/>
  <c r="AC16" i="5"/>
  <c r="AN23" i="5"/>
  <c r="AG21" i="5"/>
  <c r="AM15" i="5"/>
  <c r="AJ19" i="5"/>
  <c r="AI21" i="5"/>
  <c r="AC19" i="5"/>
  <c r="AE21" i="5"/>
  <c r="AH15" i="5"/>
  <c r="AM19" i="5"/>
  <c r="X22" i="5"/>
  <c r="AL22" i="5"/>
  <c r="AL21" i="5"/>
  <c r="AJ22" i="5"/>
  <c r="AE23" i="5"/>
  <c r="Y21" i="5"/>
  <c r="Y23" i="5"/>
  <c r="AE22" i="5"/>
  <c r="AJ18" i="5"/>
  <c r="Z23" i="5"/>
  <c r="AC23" i="5"/>
  <c r="AD23" i="5"/>
  <c r="AC21" i="5"/>
  <c r="AM18" i="5"/>
  <c r="AF16" i="5"/>
  <c r="Y15" i="5"/>
  <c r="AO22" i="5"/>
  <c r="AA22" i="5"/>
  <c r="Z19" i="5"/>
  <c r="AD15" i="5"/>
  <c r="AI17" i="5"/>
  <c r="AA23" i="5"/>
  <c r="AG16" i="5"/>
  <c r="AK21" i="5"/>
  <c r="AE15" i="5"/>
  <c r="X23" i="5"/>
  <c r="AA16" i="5"/>
  <c r="AL23" i="5"/>
  <c r="AO23" i="5"/>
  <c r="AP23" i="5"/>
  <c r="AO21" i="5"/>
  <c r="AF19" i="5"/>
  <c r="Y17" i="5"/>
  <c r="AK15" i="5"/>
  <c r="AB15" i="5"/>
  <c r="AM22" i="5"/>
  <c r="AL19" i="5"/>
  <c r="AP22" i="5"/>
  <c r="AF17" i="5"/>
  <c r="AG18" i="5"/>
  <c r="AD18" i="5"/>
  <c r="Z15" i="5"/>
  <c r="AB17" i="5"/>
  <c r="AD22" i="5"/>
  <c r="Y16" i="5"/>
  <c r="AJ23" i="5"/>
  <c r="AM16" i="5"/>
  <c r="AF15" i="5"/>
  <c r="AI15" i="5"/>
  <c r="AJ15" i="5"/>
  <c r="AH22" i="5"/>
  <c r="Y20" i="5"/>
  <c r="AK17" i="5"/>
  <c r="AM17" i="5"/>
  <c r="AN15" i="5"/>
  <c r="AF23" i="5"/>
  <c r="X21" i="5"/>
  <c r="AK16" i="5"/>
  <c r="AE16" i="5"/>
  <c r="AK20" i="5"/>
  <c r="AF18" i="5"/>
  <c r="AC22" i="5"/>
  <c r="AD59" i="5"/>
  <c r="X35" i="5"/>
  <c r="X60" i="5"/>
  <c r="AB37" i="5"/>
  <c r="AF30" i="5"/>
  <c r="AN34" i="5"/>
  <c r="AD35" i="5"/>
  <c r="AJ47" i="5"/>
  <c r="AL47" i="5"/>
  <c r="AH46" i="5"/>
  <c r="AH45" i="5"/>
  <c r="AH53" i="5"/>
  <c r="AE58" i="5"/>
  <c r="AA45" i="5"/>
  <c r="AO61" i="5"/>
  <c r="AB30" i="5"/>
  <c r="AH61" i="5"/>
  <c r="AP31" i="5"/>
  <c r="X65" i="5"/>
  <c r="AL60" i="5"/>
  <c r="AL62" i="5"/>
  <c r="AK33" i="5"/>
  <c r="AG45" i="5"/>
  <c r="AI35" i="5"/>
  <c r="AK62" i="5"/>
  <c r="AP52" i="5"/>
  <c r="AD30" i="5"/>
  <c r="AL53" i="5"/>
  <c r="AN37" i="5"/>
  <c r="Y61" i="5"/>
  <c r="AE60" i="5"/>
  <c r="AF53" i="5"/>
  <c r="AG49" i="5"/>
  <c r="AF57" i="5"/>
  <c r="AH50" i="5"/>
  <c r="AE49" i="5"/>
  <c r="AA50" i="5"/>
  <c r="AI34" i="5"/>
  <c r="Y64" i="5"/>
  <c r="AA52" i="5"/>
  <c r="AJ34" i="5"/>
  <c r="X33" i="5"/>
  <c r="AN33" i="5"/>
  <c r="AC57" i="5"/>
  <c r="AC45" i="5"/>
  <c r="AI33" i="5"/>
  <c r="AD46" i="5"/>
  <c r="Y62" i="5"/>
  <c r="AG63" i="5"/>
  <c r="AM47" i="5"/>
  <c r="AD53" i="5"/>
  <c r="AM37" i="5"/>
  <c r="AG51" i="5"/>
  <c r="AK30" i="5"/>
  <c r="X32" i="5"/>
  <c r="AI63" i="5"/>
  <c r="Y34" i="5"/>
  <c r="AA35" i="5"/>
  <c r="AP50" i="5"/>
  <c r="AF51" i="5"/>
  <c r="X64" i="5"/>
  <c r="Z61" i="5"/>
  <c r="AA48" i="5"/>
  <c r="AB48" i="5"/>
  <c r="AA58" i="5"/>
  <c r="AO53" i="5"/>
  <c r="AH37" i="5"/>
  <c r="AJ60" i="5"/>
  <c r="Z52" i="5"/>
  <c r="AD34" i="5"/>
  <c r="AN62" i="5"/>
  <c r="AN52" i="5"/>
  <c r="AJ62" i="5"/>
  <c r="Y50" i="5"/>
  <c r="AA46" i="5"/>
  <c r="AG30" i="5"/>
  <c r="AK59" i="5"/>
  <c r="AA36" i="5"/>
  <c r="AN45" i="5"/>
  <c r="AO35" i="5"/>
  <c r="AN46" i="5"/>
  <c r="AP36" i="5"/>
  <c r="AA62" i="5"/>
  <c r="AI36" i="5"/>
  <c r="AO57" i="5"/>
  <c r="AG60" i="5"/>
  <c r="AI38" i="5"/>
  <c r="AH58" i="5"/>
  <c r="AB51" i="5"/>
  <c r="AI46" i="5"/>
  <c r="AL59" i="5"/>
  <c r="AB59" i="5"/>
  <c r="Z34" i="5"/>
  <c r="AN61" i="5"/>
  <c r="Z32" i="5"/>
  <c r="AH62" i="5"/>
  <c r="AE51" i="5"/>
  <c r="AO36" i="5"/>
  <c r="AC30" i="5"/>
  <c r="AB57" i="5"/>
  <c r="AF62" i="5"/>
  <c r="AI45" i="5"/>
  <c r="X37" i="5"/>
  <c r="AE36" i="5"/>
  <c r="AN38" i="5"/>
  <c r="AM57" i="5"/>
  <c r="AF49" i="5"/>
  <c r="AM62" i="5"/>
  <c r="AL58" i="5"/>
  <c r="AM58" i="5"/>
  <c r="AL65" i="5"/>
  <c r="AJ53" i="5"/>
  <c r="AO37" i="5"/>
  <c r="AK51" i="5"/>
  <c r="AO31" i="5"/>
  <c r="AL57" i="5"/>
  <c r="AJ33" i="5"/>
  <c r="AG36" i="5"/>
  <c r="AI32" i="5"/>
  <c r="AJ64" i="5"/>
  <c r="AK60" i="5"/>
  <c r="AJ65" i="5"/>
  <c r="AL61" i="5"/>
  <c r="AC32" i="5"/>
  <c r="AF60" i="5"/>
  <c r="AC33" i="5"/>
  <c r="AG65" i="5"/>
  <c r="Y49" i="5"/>
  <c r="AL49" i="5"/>
  <c r="AO49" i="5"/>
  <c r="X31" i="5"/>
  <c r="AO62" i="5"/>
  <c r="AJ37" i="5"/>
  <c r="AG57" i="5"/>
  <c r="AK31" i="5"/>
  <c r="Z30" i="5"/>
  <c r="AI48" i="5"/>
  <c r="AP51" i="5"/>
  <c r="AF52" i="5"/>
  <c r="AM49" i="5"/>
  <c r="Z53" i="5"/>
  <c r="AA59" i="5"/>
  <c r="X36" i="5"/>
  <c r="AJ63" i="5"/>
  <c r="AM35" i="5"/>
  <c r="AL48" i="5"/>
  <c r="AF32" i="5"/>
  <c r="X62" i="5"/>
  <c r="AL31" i="5"/>
  <c r="AF47" i="5"/>
  <c r="AL33" i="5"/>
  <c r="AA34" i="5"/>
  <c r="AC31" i="5"/>
  <c r="AD64" i="5"/>
  <c r="AN35" i="5"/>
  <c r="Y60" i="5"/>
  <c r="AI31" i="5"/>
  <c r="AJ61" i="5"/>
  <c r="AE45" i="5"/>
  <c r="AG58" i="5"/>
  <c r="AA38" i="5"/>
  <c r="AH38" i="5"/>
  <c r="AP64" i="5"/>
  <c r="Y52" i="5"/>
  <c r="AP30" i="5"/>
  <c r="AC61" i="5"/>
  <c r="AE57" i="5"/>
  <c r="AG38" i="5"/>
  <c r="AK61" i="5"/>
  <c r="AM64" i="5"/>
  <c r="Y57" i="5"/>
  <c r="Z50" i="5"/>
  <c r="Y58" i="5"/>
  <c r="AA51" i="5"/>
  <c r="AM60" i="5"/>
  <c r="AN31" i="5"/>
  <c r="AI30" i="5"/>
  <c r="AB36" i="5"/>
  <c r="AE63" i="5"/>
  <c r="AF59" i="5"/>
  <c r="AE64" i="5"/>
  <c r="AD36" i="5"/>
  <c r="AH59" i="5"/>
  <c r="Z58" i="5"/>
  <c r="Y30" i="5"/>
  <c r="AO46" i="5"/>
  <c r="AN58" i="5"/>
  <c r="AF48" i="5"/>
  <c r="AH48" i="5"/>
  <c r="AE38" i="5"/>
  <c r="AD58" i="5"/>
  <c r="AC63" i="5"/>
  <c r="AK50" i="5"/>
  <c r="Z64" i="5"/>
  <c r="AB47" i="5"/>
  <c r="AG46" i="5"/>
  <c r="AG47" i="5"/>
  <c r="AB50" i="5"/>
  <c r="AM53" i="5"/>
  <c r="AM30" i="5"/>
  <c r="AM46" i="5"/>
  <c r="AO30" i="5"/>
  <c r="AH36" i="5"/>
  <c r="AI37" i="5"/>
  <c r="AF58" i="5"/>
  <c r="AN47" i="5"/>
  <c r="AL38" i="5"/>
  <c r="AM52" i="5"/>
  <c r="AN48" i="5"/>
  <c r="Z51" i="5"/>
  <c r="AP48" i="5"/>
  <c r="AH47" i="5"/>
  <c r="AO47" i="5"/>
  <c r="Z62" i="5"/>
  <c r="AD33" i="5"/>
  <c r="AC48" i="5"/>
  <c r="AO59" i="5"/>
  <c r="Z31" i="5"/>
  <c r="AK52" i="5"/>
  <c r="Z37" i="5"/>
  <c r="AB33" i="5"/>
  <c r="AC65" i="5"/>
  <c r="AD61" i="5"/>
  <c r="Y31" i="5"/>
  <c r="AE62" i="5"/>
  <c r="AO32" i="5"/>
  <c r="AD62" i="5"/>
  <c r="AO33" i="5"/>
  <c r="X30" i="5"/>
  <c r="AJ36" i="5"/>
  <c r="Z36" i="5"/>
  <c r="Y63" i="5"/>
  <c r="AG35" i="5"/>
  <c r="AB45" i="5"/>
  <c r="AC35" i="5"/>
  <c r="AB46" i="5"/>
  <c r="Y33" i="5"/>
  <c r="AD50" i="5"/>
  <c r="AP33" i="5"/>
  <c r="AN59" i="5"/>
  <c r="AE30" i="5"/>
  <c r="AG50" i="5"/>
  <c r="AF64" i="5"/>
  <c r="X59" i="5"/>
  <c r="AP32" i="5"/>
  <c r="AL46" i="5"/>
  <c r="AB64" i="5"/>
  <c r="AL50" i="5"/>
  <c r="AM51" i="5"/>
  <c r="AF61" i="5"/>
  <c r="AG32" i="5"/>
  <c r="AE59" i="5"/>
  <c r="AJ31" i="5"/>
  <c r="AJ32" i="5"/>
  <c r="AP45" i="5"/>
  <c r="AH35" i="5"/>
  <c r="AC46" i="5"/>
  <c r="AA33" i="5"/>
  <c r="AA31" i="5"/>
  <c r="Z47" i="5"/>
  <c r="Z48" i="5"/>
  <c r="X51" i="5"/>
  <c r="AE61" i="5"/>
  <c r="AO38" i="5"/>
  <c r="AH63" i="5"/>
  <c r="AH49" i="5"/>
  <c r="AE31" i="5"/>
  <c r="AK32" i="5"/>
  <c r="AA57" i="5"/>
  <c r="Z45" i="5"/>
  <c r="AB31" i="5"/>
  <c r="AK57" i="5"/>
  <c r="AK58" i="5"/>
  <c r="AE34" i="5"/>
  <c r="X46" i="5"/>
  <c r="AP65" i="5"/>
  <c r="AG52" i="5"/>
  <c r="AM59" i="5"/>
  <c r="AP60" i="5"/>
  <c r="Z60" i="5"/>
  <c r="AC49" i="5"/>
  <c r="AO58" i="5"/>
  <c r="AD47" i="5"/>
  <c r="AH31" i="5"/>
  <c r="AJ51" i="5"/>
  <c r="AA37" i="5"/>
  <c r="AB38" i="5"/>
  <c r="AN50" i="5"/>
  <c r="AL64" i="5"/>
  <c r="AB34" i="5"/>
  <c r="AM48" i="5"/>
  <c r="AA60" i="5"/>
  <c r="AF65" i="5"/>
  <c r="AE65" i="5"/>
  <c r="AA30" i="5"/>
  <c r="AL63" i="5"/>
  <c r="AK35" i="5"/>
  <c r="AG59" i="5"/>
  <c r="AL52" i="5"/>
  <c r="AC62" i="5"/>
  <c r="AO65" i="5"/>
  <c r="AP61" i="5"/>
  <c r="AL36" i="5"/>
  <c r="X63" i="5"/>
  <c r="AH33" i="5"/>
  <c r="AN64" i="5"/>
  <c r="AH34" i="5"/>
  <c r="AJ30" i="5"/>
  <c r="AC37" i="5"/>
  <c r="AA47" i="5"/>
  <c r="AK63" i="5"/>
  <c r="AI51" i="5"/>
  <c r="AM50" i="5"/>
  <c r="AB35" i="5"/>
  <c r="AD31" i="5"/>
  <c r="AI49" i="5"/>
  <c r="AO52" i="5"/>
  <c r="AM36" i="5"/>
  <c r="AI65" i="5"/>
  <c r="AP35" i="5"/>
  <c r="AA53" i="5"/>
  <c r="Y46" i="5"/>
  <c r="AO48" i="5"/>
  <c r="AN57" i="5"/>
  <c r="AN30" i="5"/>
  <c r="AB49" i="5"/>
  <c r="AD45" i="5"/>
  <c r="Z63" i="5"/>
  <c r="AK34" i="5"/>
  <c r="AE32" i="5"/>
  <c r="AI58" i="5"/>
  <c r="AN60" i="5"/>
  <c r="AL32" i="5"/>
  <c r="AD49" i="5"/>
  <c r="AJ49" i="5"/>
  <c r="AA63" i="5"/>
  <c r="Z59" i="5"/>
  <c r="AP34" i="5"/>
  <c r="AN51" i="5"/>
  <c r="AD63" i="5"/>
  <c r="AE50" i="5"/>
  <c r="Y38" i="5"/>
  <c r="AH51" i="5"/>
  <c r="AI47" i="5"/>
  <c r="AH52" i="5"/>
  <c r="AJ48" i="5"/>
  <c r="Z65" i="5"/>
  <c r="AG62" i="5"/>
  <c r="X48" i="5"/>
  <c r="AC50" i="5"/>
  <c r="AN49" i="5"/>
  <c r="AL35" i="5"/>
  <c r="Y36" i="5"/>
  <c r="X45" i="5"/>
  <c r="AG53" i="5"/>
  <c r="AC38" i="5"/>
  <c r="X52" i="5"/>
  <c r="AE35" i="5"/>
  <c r="AK65" i="5"/>
  <c r="AM61" i="5"/>
  <c r="AF37" i="5"/>
  <c r="AP37" i="5"/>
  <c r="X34" i="5"/>
  <c r="AP38" i="5"/>
  <c r="Y35" i="5"/>
  <c r="AH57" i="5"/>
  <c r="AO51" i="5"/>
  <c r="AF34" i="5"/>
  <c r="AK36" i="5"/>
  <c r="AC34" i="5"/>
  <c r="AP47" i="5"/>
  <c r="AI64" i="5"/>
  <c r="AJ50" i="5"/>
  <c r="AB32" i="5"/>
  <c r="AJ58" i="5"/>
  <c r="AC36" i="5"/>
  <c r="AG61" i="5"/>
  <c r="AP46" i="5"/>
  <c r="AL30" i="5"/>
  <c r="Z33" i="5"/>
  <c r="AJ57" i="5"/>
  <c r="AM63" i="5"/>
  <c r="AH30" i="5"/>
  <c r="X57" i="5"/>
  <c r="Y37" i="5"/>
  <c r="AH64" i="5"/>
  <c r="Y48" i="5"/>
  <c r="Y59" i="5"/>
  <c r="AO50" i="5"/>
  <c r="AE33" i="5"/>
  <c r="AD52" i="5"/>
  <c r="AC52" i="5"/>
  <c r="Y47" i="5"/>
  <c r="AB53" i="5"/>
  <c r="AP57" i="5"/>
  <c r="AF46" i="5"/>
  <c r="AP62" i="5"/>
  <c r="AP53" i="5"/>
  <c r="AG34" i="5"/>
  <c r="AD48" i="5"/>
  <c r="AG48" i="5"/>
  <c r="AF63" i="5"/>
  <c r="AO60" i="5"/>
  <c r="AN65" i="5"/>
  <c r="AL51" i="5"/>
  <c r="Z57" i="5"/>
  <c r="AK49" i="5"/>
  <c r="AG33" i="5"/>
  <c r="AJ45" i="5"/>
  <c r="AE47" i="5"/>
  <c r="AN32" i="5"/>
  <c r="AC47" i="5"/>
  <c r="AE46" i="5"/>
  <c r="AJ35" i="5"/>
  <c r="AE48" i="5"/>
  <c r="X53" i="5"/>
  <c r="AF38" i="5"/>
  <c r="AL34" i="5"/>
  <c r="Y65" i="5"/>
  <c r="AA61" i="5"/>
  <c r="AC60" i="5"/>
  <c r="AC58" i="5"/>
  <c r="AI53" i="5"/>
  <c r="AH60" i="5"/>
  <c r="AO45" i="5"/>
  <c r="AM65" i="5"/>
  <c r="Y32" i="5"/>
  <c r="AM33" i="5"/>
  <c r="AI57" i="5"/>
  <c r="AJ38" i="5"/>
  <c r="AM32" i="5"/>
  <c r="AD60" i="5"/>
  <c r="AA32" i="5"/>
  <c r="AB52" i="5"/>
  <c r="X38" i="5"/>
  <c r="AI50" i="5"/>
  <c r="AK47" i="5"/>
  <c r="AK38" i="5"/>
  <c r="AP49" i="5"/>
  <c r="AO63" i="5"/>
  <c r="AB58" i="5"/>
  <c r="AA49" i="5"/>
  <c r="AE37" i="5"/>
  <c r="AM34" i="5"/>
  <c r="AK45" i="5"/>
  <c r="AC59" i="5"/>
  <c r="AB63" i="5"/>
  <c r="AC64" i="5"/>
  <c r="AF45" i="5"/>
  <c r="AD37" i="5"/>
  <c r="AD38" i="5"/>
  <c r="AG64" i="5"/>
  <c r="AK64" i="5"/>
  <c r="AH65" i="5"/>
  <c r="AI62" i="5"/>
  <c r="AA65" i="5"/>
  <c r="AI52" i="5"/>
  <c r="AK48" i="5"/>
  <c r="AI59" i="5"/>
  <c r="AJ52" i="5"/>
  <c r="AI60" i="5"/>
  <c r="AK53" i="5"/>
  <c r="AD51" i="5"/>
  <c r="Z35" i="5"/>
  <c r="X49" i="5"/>
  <c r="Y45" i="5"/>
  <c r="X50" i="5"/>
  <c r="Z46" i="5"/>
  <c r="AP59" i="5"/>
  <c r="AC51" i="5"/>
  <c r="AM31" i="5"/>
  <c r="X47" i="5"/>
  <c r="AF31" i="5"/>
  <c r="AM38" i="5"/>
  <c r="AP58" i="5"/>
  <c r="AF35" i="5"/>
  <c r="AG31" i="5"/>
  <c r="AF36" i="5"/>
  <c r="AH32" i="5"/>
  <c r="X58" i="5"/>
  <c r="AK37" i="5"/>
  <c r="AF33" i="5"/>
  <c r="AG37" i="5"/>
  <c r="AB62" i="5"/>
  <c r="AL45" i="5"/>
  <c r="AP63" i="5"/>
  <c r="AK46" i="5"/>
  <c r="AE52" i="5"/>
  <c r="X61" i="5"/>
  <c r="Y53" i="5"/>
  <c r="AB65" i="5"/>
  <c r="AA64" i="5"/>
  <c r="AN63" i="5"/>
  <c r="AJ59" i="5"/>
  <c r="AO64" i="5"/>
  <c r="Z38" i="5"/>
  <c r="AE53" i="5"/>
  <c r="AJ46" i="5"/>
  <c r="AN36" i="5"/>
  <c r="AO34" i="5"/>
  <c r="AN53" i="5"/>
  <c r="Y51" i="5"/>
  <c r="AF50" i="5"/>
  <c r="Z49" i="5"/>
  <c r="AB60" i="5"/>
  <c r="AC53" i="5"/>
  <c r="AB61" i="5"/>
  <c r="AD57" i="5"/>
  <c r="AL37" i="5"/>
  <c r="AM45" i="5"/>
  <c r="AD65" i="5"/>
  <c r="AD32" i="5"/>
  <c r="AI61" i="5"/>
  <c r="C18" i="7"/>
  <c r="D18" i="7"/>
  <c r="E18" i="7"/>
  <c r="F18" i="7"/>
  <c r="G18" i="7"/>
  <c r="H18" i="7"/>
  <c r="I18" i="7"/>
  <c r="J18" i="7"/>
  <c r="K18" i="7"/>
  <c r="L18" i="7"/>
  <c r="M18" i="7"/>
  <c r="N18" i="7"/>
  <c r="O18" i="7"/>
  <c r="P18" i="7"/>
  <c r="Q18" i="7"/>
  <c r="R18" i="7"/>
  <c r="S18" i="7"/>
  <c r="T18" i="7"/>
  <c r="U18" i="7"/>
  <c r="V18" i="7"/>
  <c r="C17" i="7"/>
  <c r="Z17" i="7"/>
  <c r="Z18" i="7"/>
  <c r="AA18" i="7"/>
  <c r="AB18" i="7"/>
  <c r="AC18" i="7"/>
  <c r="AD18" i="7"/>
  <c r="AE18" i="7"/>
  <c r="AF18" i="7"/>
  <c r="AG18" i="7"/>
  <c r="AH18" i="7"/>
  <c r="AI18" i="7"/>
  <c r="AJ18" i="7"/>
  <c r="AK18" i="7"/>
  <c r="AL18" i="7"/>
  <c r="AM18" i="7"/>
  <c r="AN18" i="7"/>
  <c r="AO18" i="7"/>
  <c r="AP18" i="7"/>
  <c r="AQ18" i="7"/>
  <c r="AR18" i="7"/>
  <c r="AS18" i="7"/>
  <c r="Z19" i="7"/>
  <c r="Z20" i="7"/>
  <c r="Z21" i="7"/>
  <c r="Z22" i="7"/>
  <c r="Z23" i="7"/>
  <c r="Z24" i="7"/>
  <c r="Z25" i="7"/>
  <c r="Z26" i="7"/>
  <c r="Z27" i="7"/>
  <c r="C29" i="7"/>
  <c r="C30" i="7"/>
  <c r="D30" i="7"/>
  <c r="E30" i="7"/>
  <c r="F30" i="7"/>
  <c r="G30" i="7"/>
  <c r="H30" i="7"/>
  <c r="I30" i="7"/>
  <c r="J30" i="7"/>
  <c r="K30" i="7"/>
  <c r="L30" i="7"/>
  <c r="M30" i="7"/>
  <c r="N30" i="7"/>
  <c r="O30" i="7"/>
  <c r="P30" i="7"/>
  <c r="Q30" i="7"/>
  <c r="R30" i="7"/>
  <c r="S30" i="7"/>
  <c r="T30" i="7"/>
  <c r="U30" i="7"/>
  <c r="V30" i="7"/>
  <c r="C31" i="7"/>
  <c r="C32" i="7"/>
  <c r="C33" i="7"/>
  <c r="C34" i="7"/>
  <c r="C35" i="7"/>
  <c r="C36" i="7"/>
  <c r="C37" i="7"/>
  <c r="C38" i="7"/>
  <c r="C39" i="7"/>
  <c r="C19" i="7"/>
  <c r="C20" i="7"/>
  <c r="C21" i="7"/>
  <c r="C22" i="7"/>
  <c r="C23" i="7"/>
  <c r="C24" i="7"/>
  <c r="C25" i="7"/>
  <c r="C26" i="7"/>
  <c r="C27" i="7"/>
  <c r="AM33" i="7" l="1"/>
  <c r="AB33" i="7"/>
  <c r="AP35" i="7"/>
  <c r="AG36" i="7"/>
  <c r="AF38" i="7"/>
  <c r="AE34" i="7"/>
  <c r="AS32" i="7"/>
  <c r="AF33" i="7"/>
  <c r="AR32" i="7"/>
  <c r="AG35" i="7"/>
  <c r="AS38" i="7"/>
  <c r="AA36" i="7"/>
  <c r="AF31" i="7"/>
  <c r="AA32" i="7"/>
  <c r="AO33" i="7"/>
  <c r="AR35" i="7"/>
  <c r="AQ37" i="7"/>
  <c r="AR39" i="7"/>
  <c r="AG31" i="7"/>
  <c r="AF36" i="7"/>
  <c r="AD31" i="7"/>
  <c r="AO37" i="7"/>
  <c r="AI36" i="7"/>
  <c r="AR31" i="7"/>
  <c r="AR34" i="7"/>
  <c r="AH38" i="7"/>
  <c r="AK38" i="7"/>
  <c r="AH36" i="7"/>
  <c r="AM36" i="7"/>
  <c r="AJ34" i="7"/>
  <c r="AS36" i="7"/>
  <c r="AH39" i="7"/>
  <c r="AS34" i="7"/>
  <c r="AK37" i="7"/>
  <c r="AJ32" i="7"/>
  <c r="AO31" i="7"/>
  <c r="AE31" i="7"/>
  <c r="AA33" i="7"/>
  <c r="AA38" i="7"/>
  <c r="AE35" i="7"/>
  <c r="AD38" i="7"/>
  <c r="AE37" i="7"/>
  <c r="AL37" i="7"/>
  <c r="AL34" i="7"/>
  <c r="AF39" i="7"/>
  <c r="AF37" i="7"/>
  <c r="AR36" i="7"/>
  <c r="AC34" i="7"/>
  <c r="AP37" i="7"/>
  <c r="AN37" i="7"/>
  <c r="AI39" i="7"/>
  <c r="AP33" i="7"/>
  <c r="AI35" i="7"/>
  <c r="AI32" i="7"/>
  <c r="AP34" i="7"/>
  <c r="AD36" i="7"/>
  <c r="AN36" i="7"/>
  <c r="AJ36" i="7"/>
  <c r="AC39" i="7"/>
  <c r="AS37" i="7"/>
  <c r="AE32" i="7"/>
  <c r="AP39" i="7"/>
  <c r="AM31" i="7"/>
  <c r="AD34" i="7"/>
  <c r="AM35" i="7"/>
  <c r="AM37" i="7"/>
  <c r="AM34" i="7"/>
  <c r="AA35" i="7"/>
  <c r="AG37" i="7"/>
  <c r="AD39" i="7"/>
  <c r="AR37" i="7"/>
  <c r="AS31" i="7"/>
  <c r="AH35" i="7"/>
  <c r="AI31" i="7"/>
  <c r="AO32" i="7"/>
  <c r="AC38" i="7"/>
  <c r="AP31" i="7"/>
  <c r="AI33" i="7"/>
  <c r="AL31" i="7"/>
  <c r="AH33" i="7"/>
  <c r="AQ36" i="7"/>
  <c r="AQ31" i="7"/>
  <c r="AS33" i="7"/>
  <c r="AL36" i="7"/>
  <c r="AK31" i="7"/>
  <c r="AC33" i="7"/>
  <c r="AS39" i="7"/>
  <c r="AR33" i="7"/>
  <c r="AQ32" i="7"/>
  <c r="AB32" i="7"/>
  <c r="AD33" i="7"/>
  <c r="AB38" i="7"/>
  <c r="AG39" i="7"/>
  <c r="AA37" i="7"/>
  <c r="AB36" i="7"/>
  <c r="AQ39" i="7"/>
  <c r="AL32" i="7"/>
  <c r="AS35" i="7"/>
  <c r="AQ33" i="7"/>
  <c r="AG32" i="7"/>
  <c r="AE36" i="7"/>
  <c r="AK34" i="7"/>
  <c r="AD37" i="7"/>
  <c r="AE38" i="7"/>
  <c r="AB34" i="7"/>
  <c r="AK36" i="7"/>
  <c r="AJ37" i="7"/>
  <c r="AO36" i="7"/>
  <c r="AM39" i="7"/>
  <c r="AN34" i="7"/>
  <c r="AG34" i="7"/>
  <c r="AB35" i="7"/>
  <c r="AL38" i="7"/>
  <c r="AJ33" i="7"/>
  <c r="AH37" i="7"/>
  <c r="AA31" i="7"/>
  <c r="AK39" i="7"/>
  <c r="AB37" i="7"/>
  <c r="AB31" i="7"/>
  <c r="AJ39" i="7"/>
  <c r="AD32" i="7"/>
  <c r="AO34" i="7"/>
  <c r="AC32" i="7"/>
  <c r="AP32" i="7"/>
  <c r="AI38" i="7"/>
  <c r="AK33" i="7"/>
  <c r="AP36" i="7"/>
  <c r="AF35" i="7"/>
  <c r="AJ31" i="7"/>
  <c r="AM38" i="7"/>
  <c r="AH34" i="7"/>
  <c r="AK32" i="7"/>
  <c r="AH32" i="7"/>
  <c r="AE39" i="7"/>
  <c r="AC37" i="7"/>
  <c r="AL33" i="7"/>
  <c r="AN38" i="7"/>
  <c r="AF32" i="7"/>
  <c r="AJ35" i="7"/>
  <c r="AQ38" i="7"/>
  <c r="AO38" i="7"/>
  <c r="AG38" i="7"/>
  <c r="AQ35" i="7"/>
  <c r="AA39" i="7"/>
  <c r="AA34" i="7"/>
  <c r="AE33" i="7"/>
  <c r="AR38" i="7"/>
  <c r="AB39" i="7"/>
  <c r="AO35" i="7"/>
  <c r="AM32" i="7"/>
  <c r="AI37" i="7"/>
  <c r="AN39" i="7"/>
  <c r="AJ38" i="7"/>
  <c r="AN32" i="7"/>
  <c r="AP38" i="7"/>
  <c r="AI34" i="7"/>
  <c r="AD35" i="7"/>
  <c r="AQ34" i="7"/>
  <c r="AH31" i="7"/>
  <c r="AL35" i="7"/>
  <c r="AF34" i="7"/>
  <c r="AC31" i="7"/>
  <c r="AL39" i="7"/>
  <c r="AN31" i="7"/>
  <c r="AC36" i="7"/>
  <c r="AN35" i="7"/>
  <c r="AO39" i="7"/>
  <c r="AN33" i="7"/>
  <c r="AC35" i="7"/>
  <c r="AK35" i="7"/>
  <c r="AG33" i="7"/>
  <c r="J21" i="7"/>
  <c r="AK27" i="7"/>
  <c r="K37" i="7"/>
  <c r="AR27" i="7"/>
  <c r="AE26" i="7"/>
  <c r="T31" i="7"/>
  <c r="V35" i="7"/>
  <c r="AO23" i="7"/>
  <c r="AR22" i="7"/>
  <c r="AH20" i="7"/>
  <c r="AJ23" i="7"/>
  <c r="P34" i="7"/>
  <c r="AE22" i="7"/>
  <c r="F32" i="7"/>
  <c r="I19" i="7"/>
  <c r="AB24" i="7"/>
  <c r="AE23" i="7"/>
  <c r="K34" i="7"/>
  <c r="AC21" i="7"/>
  <c r="D19" i="7"/>
  <c r="T21" i="7"/>
  <c r="D34" i="7"/>
  <c r="AF24" i="7"/>
  <c r="AQ23" i="7"/>
  <c r="U32" i="7"/>
  <c r="AJ20" i="7"/>
  <c r="AE19" i="7"/>
  <c r="AO19" i="7"/>
  <c r="I38" i="7"/>
  <c r="P35" i="7"/>
  <c r="AS22" i="7"/>
  <c r="AC23" i="7"/>
  <c r="Q31" i="7"/>
  <c r="AN22" i="7"/>
  <c r="AB23" i="7"/>
  <c r="E35" i="7"/>
  <c r="Q34" i="7"/>
  <c r="F19" i="7"/>
  <c r="I32" i="7"/>
  <c r="AL26" i="7"/>
  <c r="G38" i="7"/>
  <c r="AC26" i="7"/>
  <c r="AN25" i="7"/>
  <c r="AJ26" i="7"/>
  <c r="AB26" i="7"/>
  <c r="AI26" i="7"/>
  <c r="M37" i="7"/>
  <c r="M20" i="7"/>
  <c r="J19" i="7"/>
  <c r="G20" i="7"/>
  <c r="AH22" i="7" l="1"/>
  <c r="S32" i="7"/>
  <c r="J36" i="7"/>
  <c r="AP22" i="7"/>
  <c r="O21" i="7"/>
  <c r="AG24" i="7"/>
  <c r="E34" i="7"/>
  <c r="E37" i="7"/>
  <c r="AL21" i="7"/>
  <c r="AS24" i="7"/>
  <c r="AR26" i="7"/>
  <c r="H33" i="7"/>
  <c r="O36" i="7"/>
  <c r="J31" i="7"/>
  <c r="AQ24" i="7"/>
  <c r="AI25" i="7"/>
  <c r="AG19" i="7"/>
  <c r="M33" i="7"/>
  <c r="AD23" i="7"/>
  <c r="T36" i="7"/>
  <c r="M35" i="7"/>
  <c r="M32" i="7"/>
  <c r="AN27" i="7"/>
  <c r="U34" i="7"/>
  <c r="AM20" i="7"/>
  <c r="L37" i="7"/>
  <c r="V32" i="7"/>
  <c r="AK23" i="7"/>
  <c r="AN26" i="7"/>
  <c r="E33" i="7"/>
  <c r="AI24" i="7"/>
  <c r="AC27" i="7"/>
  <c r="AE24" i="7"/>
  <c r="AS27" i="7"/>
  <c r="L38" i="7"/>
  <c r="AQ21" i="7"/>
  <c r="F34" i="7"/>
  <c r="AN23" i="7"/>
  <c r="E39" i="7"/>
  <c r="AK22" i="7"/>
  <c r="AG23" i="7"/>
  <c r="AP23" i="7"/>
  <c r="G19" i="7"/>
  <c r="AF20" i="7"/>
  <c r="AH21" i="7"/>
  <c r="AO24" i="7"/>
  <c r="F31" i="7"/>
  <c r="H32" i="7"/>
  <c r="AL23" i="7"/>
  <c r="AD20" i="7"/>
  <c r="T20" i="7"/>
  <c r="AL19" i="7"/>
  <c r="N37" i="7"/>
  <c r="AS23" i="7"/>
  <c r="V36" i="7"/>
  <c r="D36" i="7"/>
  <c r="P38" i="7"/>
  <c r="AK21" i="7"/>
  <c r="H34" i="7"/>
  <c r="J37" i="7"/>
  <c r="T35" i="7"/>
  <c r="T33" i="7"/>
  <c r="K32" i="7"/>
  <c r="P20" i="7"/>
  <c r="R38" i="7"/>
  <c r="H39" i="7"/>
  <c r="AQ19" i="7"/>
  <c r="AO21" i="7"/>
  <c r="AR24" i="7"/>
  <c r="AM22" i="7"/>
  <c r="AO20" i="7"/>
  <c r="AQ20" i="7"/>
  <c r="S33" i="7"/>
  <c r="AA23" i="7"/>
  <c r="R20" i="7"/>
  <c r="AC24" i="7"/>
  <c r="AH24" i="7"/>
  <c r="U36" i="7"/>
  <c r="U33" i="7"/>
  <c r="AE25" i="7"/>
  <c r="F35" i="7"/>
  <c r="AS21" i="7"/>
  <c r="O31" i="7"/>
  <c r="G32" i="7"/>
  <c r="E21" i="7"/>
  <c r="V39" i="7"/>
  <c r="Q38" i="7"/>
  <c r="O34" i="7"/>
  <c r="AG20" i="7"/>
  <c r="Q35" i="7"/>
  <c r="AQ22" i="7"/>
  <c r="O20" i="7"/>
  <c r="Q21" i="7"/>
  <c r="AH25" i="7"/>
  <c r="E19" i="7"/>
  <c r="AJ22" i="7"/>
  <c r="AQ25" i="7"/>
  <c r="AE20" i="7"/>
  <c r="O35" i="7"/>
  <c r="T32" i="7"/>
  <c r="AK19" i="7"/>
  <c r="V34" i="7"/>
  <c r="AG22" i="7"/>
  <c r="R33" i="7"/>
  <c r="AR23" i="7"/>
  <c r="AM21" i="7"/>
  <c r="D37" i="7"/>
  <c r="AH19" i="7"/>
  <c r="S39" i="7"/>
  <c r="M21" i="7"/>
  <c r="K20" i="7"/>
  <c r="S38" i="7"/>
  <c r="R31" i="7"/>
  <c r="S35" i="7"/>
  <c r="N33" i="7"/>
  <c r="M36" i="7"/>
  <c r="J35" i="7"/>
  <c r="I35" i="7"/>
  <c r="D33" i="7"/>
  <c r="AC22" i="7"/>
  <c r="AB27" i="7"/>
  <c r="AJ19" i="7"/>
  <c r="AF26" i="7"/>
  <c r="P32" i="7"/>
  <c r="N34" i="7"/>
  <c r="AS19" i="7"/>
  <c r="AO26" i="7"/>
  <c r="AJ27" i="7"/>
  <c r="G34" i="7"/>
  <c r="AR19" i="7"/>
  <c r="AS20" i="7"/>
  <c r="S19" i="7"/>
  <c r="K21" i="7"/>
  <c r="R19" i="7"/>
  <c r="G39" i="7"/>
  <c r="F39" i="7"/>
  <c r="AJ21" i="7"/>
  <c r="K33" i="7"/>
  <c r="H36" i="7"/>
  <c r="AP24" i="7"/>
  <c r="AD21" i="7"/>
  <c r="AK24" i="7"/>
  <c r="I34" i="7"/>
  <c r="AP20" i="7"/>
  <c r="G36" i="7"/>
  <c r="AI21" i="7"/>
  <c r="I21" i="7"/>
  <c r="AI20" i="7"/>
  <c r="AB20" i="7"/>
  <c r="AI23" i="7"/>
  <c r="AB21" i="7"/>
  <c r="G31" i="7"/>
  <c r="AF19" i="7"/>
  <c r="AD19" i="7"/>
  <c r="L36" i="7"/>
  <c r="AA26" i="7"/>
  <c r="I31" i="7"/>
  <c r="R35" i="7"/>
  <c r="I20" i="7"/>
  <c r="R36" i="7"/>
  <c r="N35" i="7"/>
  <c r="P21" i="7"/>
  <c r="AL20" i="7"/>
  <c r="AB19" i="7"/>
  <c r="V20" i="7"/>
  <c r="N19" i="7"/>
  <c r="V19" i="7"/>
  <c r="Q19" i="7"/>
  <c r="O39" i="7"/>
  <c r="AD25" i="7"/>
  <c r="M39" i="7"/>
  <c r="AB25" i="7"/>
  <c r="AA25" i="7"/>
  <c r="E36" i="7"/>
  <c r="J34" i="7"/>
  <c r="AN19" i="7"/>
  <c r="U35" i="7"/>
  <c r="AD24" i="7"/>
  <c r="H19" i="7"/>
  <c r="AE27" i="7"/>
  <c r="Q33" i="7"/>
  <c r="J20" i="7"/>
  <c r="AC25" i="7"/>
  <c r="AL25" i="7"/>
  <c r="AK26" i="7"/>
  <c r="R32" i="7"/>
  <c r="AG25" i="7"/>
  <c r="F33" i="7"/>
  <c r="F36" i="7"/>
  <c r="H31" i="7"/>
  <c r="AP21" i="7"/>
  <c r="N31" i="7"/>
  <c r="P33" i="7"/>
  <c r="T34" i="7"/>
  <c r="AA21" i="7"/>
  <c r="I37" i="7"/>
  <c r="R34" i="7"/>
  <c r="AS26" i="7"/>
  <c r="T37" i="7"/>
  <c r="Q32" i="7"/>
  <c r="AH23" i="7"/>
  <c r="P31" i="7"/>
  <c r="D35" i="7"/>
  <c r="P36" i="7"/>
  <c r="U20" i="7"/>
  <c r="M19" i="7"/>
  <c r="U19" i="7"/>
  <c r="S21" i="7"/>
  <c r="AS25" i="7"/>
  <c r="AH27" i="7"/>
  <c r="T39" i="7"/>
  <c r="J32" i="7"/>
  <c r="V31" i="7"/>
  <c r="AJ24" i="7"/>
  <c r="K31" i="7"/>
  <c r="K36" i="7"/>
  <c r="AL22" i="7"/>
  <c r="M31" i="7"/>
  <c r="AG21" i="7"/>
  <c r="AN24" i="7"/>
  <c r="K19" i="7"/>
  <c r="S34" i="7"/>
  <c r="AK20" i="7"/>
  <c r="O33" i="7"/>
  <c r="H20" i="7"/>
  <c r="L19" i="7"/>
  <c r="R37" i="7"/>
  <c r="D32" i="7"/>
  <c r="T19" i="7"/>
  <c r="K38" i="7"/>
  <c r="AI27" i="7"/>
  <c r="AM27" i="7"/>
  <c r="U37" i="7"/>
  <c r="J39" i="7"/>
  <c r="H38" i="7"/>
  <c r="O19" i="7"/>
  <c r="AG26" i="7"/>
  <c r="I39" i="7"/>
  <c r="AO27" i="7"/>
  <c r="AP27" i="7"/>
  <c r="AD22" i="7"/>
  <c r="U31" i="7"/>
  <c r="AF23" i="7"/>
  <c r="AN21" i="7"/>
  <c r="AM23" i="7"/>
  <c r="M34" i="7"/>
  <c r="O32" i="7"/>
  <c r="AA20" i="7"/>
  <c r="AI22" i="7"/>
  <c r="S37" i="7"/>
  <c r="AB22" i="7"/>
  <c r="S31" i="7"/>
  <c r="G35" i="7"/>
  <c r="H35" i="7"/>
  <c r="AC19" i="7"/>
  <c r="J33" i="7"/>
  <c r="Q36" i="7"/>
  <c r="E31" i="7"/>
  <c r="AC20" i="7"/>
  <c r="AE21" i="7"/>
  <c r="F20" i="7"/>
  <c r="U21" i="7"/>
  <c r="AM26" i="7"/>
  <c r="AA22" i="7"/>
  <c r="L31" i="7"/>
  <c r="AQ27" i="7"/>
  <c r="AO22" i="7"/>
  <c r="I33" i="7"/>
  <c r="S36" i="7"/>
  <c r="F37" i="7"/>
  <c r="AR20" i="7"/>
  <c r="L34" i="7"/>
  <c r="AP19" i="7"/>
  <c r="AN20" i="7"/>
  <c r="U39" i="7"/>
  <c r="AI19" i="7"/>
  <c r="L39" i="7"/>
  <c r="AA24" i="7"/>
  <c r="AF21" i="7"/>
  <c r="N39" i="7"/>
  <c r="N36" i="7"/>
  <c r="AM19" i="7"/>
  <c r="L33" i="7"/>
  <c r="AF22" i="7"/>
  <c r="AM25" i="7"/>
  <c r="AM24" i="7"/>
  <c r="AR21" i="7"/>
  <c r="J38" i="7"/>
  <c r="K35" i="7"/>
  <c r="G33" i="7"/>
  <c r="H21" i="7"/>
  <c r="P19" i="7"/>
  <c r="T38" i="7"/>
  <c r="D20" i="7"/>
  <c r="E20" i="7"/>
  <c r="AD26" i="7"/>
  <c r="AL24" i="7"/>
  <c r="N32" i="7"/>
  <c r="I36" i="7"/>
  <c r="S20" i="7"/>
  <c r="L20" i="7"/>
  <c r="V21" i="7"/>
  <c r="AF25" i="7"/>
  <c r="AO25" i="7"/>
  <c r="AP25" i="7"/>
  <c r="AD27" i="7"/>
  <c r="Q39" i="7"/>
  <c r="AA19" i="7"/>
  <c r="D38" i="7"/>
  <c r="L35" i="7"/>
  <c r="E32" i="7"/>
  <c r="D31" i="7"/>
  <c r="AA27" i="7"/>
  <c r="V33" i="7"/>
  <c r="L32" i="7"/>
  <c r="P39" i="7"/>
  <c r="M38" i="7"/>
  <c r="N20" i="7"/>
  <c r="V38" i="7"/>
  <c r="H37" i="7"/>
  <c r="F38" i="7"/>
  <c r="Q37" i="7"/>
  <c r="P37" i="7"/>
  <c r="AJ25" i="7"/>
  <c r="AP26" i="7"/>
  <c r="AL27" i="7"/>
  <c r="E38" i="7"/>
  <c r="D39" i="7"/>
  <c r="K39" i="7"/>
  <c r="O37" i="7"/>
  <c r="G37" i="7"/>
  <c r="AH26" i="7"/>
  <c r="O38" i="7"/>
  <c r="R39" i="7"/>
  <c r="AF27" i="7"/>
  <c r="AK25" i="7"/>
  <c r="AG27" i="7"/>
  <c r="AR25" i="7"/>
  <c r="N38" i="7"/>
  <c r="V37" i="7"/>
  <c r="AQ26" i="7"/>
  <c r="U38" i="7"/>
  <c r="R21" i="7"/>
  <c r="N21" i="7"/>
  <c r="G21" i="7"/>
  <c r="Q20" i="7"/>
  <c r="F21" i="7"/>
  <c r="L21" i="7"/>
  <c r="V22" i="7" l="1"/>
  <c r="K22" i="7"/>
  <c r="T22" i="7"/>
  <c r="F22" i="7"/>
  <c r="Q22" i="7"/>
  <c r="N22" i="7"/>
  <c r="R22" i="7"/>
  <c r="P22" i="7"/>
  <c r="I22" i="7"/>
  <c r="J22" i="7"/>
  <c r="H22" i="7"/>
  <c r="U22" i="7"/>
  <c r="E22" i="7"/>
  <c r="O22" i="7"/>
  <c r="S22" i="7"/>
  <c r="M22" i="7"/>
  <c r="L22" i="7"/>
  <c r="G22" i="7"/>
  <c r="D21" i="7"/>
  <c r="J23" i="7" l="1"/>
  <c r="S23" i="7"/>
  <c r="P23" i="7"/>
  <c r="H23" i="7"/>
  <c r="U23" i="7"/>
  <c r="K23" i="7"/>
  <c r="O23" i="7"/>
  <c r="E23" i="7"/>
  <c r="M23" i="7"/>
  <c r="G23" i="7"/>
  <c r="T23" i="7"/>
  <c r="Q23" i="7"/>
  <c r="V23" i="7"/>
  <c r="L23" i="7"/>
  <c r="N23" i="7"/>
  <c r="I23" i="7"/>
  <c r="F23" i="7"/>
  <c r="R23" i="7"/>
  <c r="D22" i="7"/>
  <c r="O24" i="7" l="1"/>
  <c r="V24" i="7"/>
  <c r="P24" i="7"/>
  <c r="G24" i="7"/>
  <c r="U24" i="7"/>
  <c r="S24" i="7"/>
  <c r="H24" i="7"/>
  <c r="M24" i="7"/>
  <c r="K24" i="7"/>
  <c r="I24" i="7"/>
  <c r="N24" i="7"/>
  <c r="F24" i="7"/>
  <c r="E24" i="7"/>
  <c r="R24" i="7"/>
  <c r="T24" i="7"/>
  <c r="J24" i="7"/>
  <c r="L24" i="7"/>
  <c r="Q24" i="7"/>
  <c r="D23" i="7"/>
  <c r="O25" i="7" l="1"/>
  <c r="Q25" i="7"/>
  <c r="G25" i="7"/>
  <c r="S25" i="7"/>
  <c r="I25" i="7"/>
  <c r="V25" i="7"/>
  <c r="L25" i="7"/>
  <c r="N25" i="7"/>
  <c r="P25" i="7"/>
  <c r="F25" i="7"/>
  <c r="R25" i="7"/>
  <c r="H25" i="7"/>
  <c r="U25" i="7"/>
  <c r="J25" i="7"/>
  <c r="T25" i="7"/>
  <c r="M25" i="7"/>
  <c r="K25" i="7"/>
  <c r="E25" i="7"/>
  <c r="D24" i="7"/>
  <c r="G26" i="7" l="1"/>
  <c r="J26" i="7"/>
  <c r="H26" i="7"/>
  <c r="P26" i="7"/>
  <c r="L26" i="7"/>
  <c r="R26" i="7"/>
  <c r="N26" i="7"/>
  <c r="F26" i="7"/>
  <c r="U26" i="7"/>
  <c r="S26" i="7"/>
  <c r="Q26" i="7"/>
  <c r="M26" i="7"/>
  <c r="K26" i="7"/>
  <c r="T26" i="7"/>
  <c r="V26" i="7"/>
  <c r="O26" i="7"/>
  <c r="E26" i="7"/>
  <c r="I26" i="7"/>
  <c r="D25" i="7"/>
  <c r="J27" i="7" l="1"/>
  <c r="T27" i="7"/>
  <c r="N27" i="7"/>
  <c r="G27" i="7"/>
  <c r="O27" i="7"/>
  <c r="L27" i="7"/>
  <c r="U27" i="7"/>
  <c r="Q27" i="7"/>
  <c r="S27" i="7"/>
  <c r="I27" i="7"/>
  <c r="K27" i="7"/>
  <c r="P27" i="7"/>
  <c r="E27" i="7"/>
  <c r="F27" i="7"/>
  <c r="H27" i="7"/>
  <c r="V27" i="7"/>
  <c r="R27" i="7"/>
  <c r="M27" i="7"/>
  <c r="D26" i="7"/>
  <c r="D27"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<sst xmlns="http://schemas.openxmlformats.org/spreadsheetml/2006/main" count="848" uniqueCount="98">
  <si>
    <t>ASHRAE Standard 90.1 Performance Rating Method (Appendix G) Building Performance Factor Calculation Tool</t>
  </si>
  <si>
    <t xml:space="preserve"> </t>
  </si>
  <si>
    <t>Energy Cost</t>
  </si>
  <si>
    <t>Source Energy</t>
  </si>
  <si>
    <t>Emissions</t>
  </si>
  <si>
    <t>Code Year:</t>
  </si>
  <si>
    <t>90.1-2019</t>
  </si>
  <si>
    <t>BPF Approach:</t>
  </si>
  <si>
    <t>Code Year</t>
  </si>
  <si>
    <t>Elec $/kWh</t>
  </si>
  <si>
    <t>Gas $/therm</t>
  </si>
  <si>
    <t>Elec tric
source kBTU to site kWh</t>
  </si>
  <si>
    <t>Fuel
 source kBTU to therm</t>
  </si>
  <si>
    <t>Electric
 lb CO2e to site kWh</t>
  </si>
  <si>
    <t>Fuel
 lb CO2e to  therm</t>
  </si>
  <si>
    <t xml:space="preserve">Electricity </t>
  </si>
  <si>
    <t xml:space="preserve">Natural Gas (Fossil Fuel) </t>
  </si>
  <si>
    <t>90.1-2022</t>
  </si>
  <si>
    <t>Cost:</t>
  </si>
  <si>
    <t>$/site kWh</t>
  </si>
  <si>
    <t>$/site kBTU</t>
  </si>
  <si>
    <t xml:space="preserve"> $/therm</t>
  </si>
  <si>
    <t xml:space="preserve"> $/site kBtu</t>
  </si>
  <si>
    <t>Carbon:</t>
  </si>
  <si>
    <t>lb/site kWh</t>
  </si>
  <si>
    <t>lb/site kBTU</t>
  </si>
  <si>
    <t xml:space="preserve"> lb/therm</t>
  </si>
  <si>
    <t xml:space="preserve"> lb/site kBtu</t>
  </si>
  <si>
    <t>90.1-2016</t>
  </si>
  <si>
    <t>Source:</t>
  </si>
  <si>
    <t>source kBtu/ site kWh</t>
  </si>
  <si>
    <t>source kBtu/ site kBTU</t>
  </si>
  <si>
    <t xml:space="preserve"> kBtu/therm</t>
  </si>
  <si>
    <t xml:space="preserve"> source kBtu/site kBtu</t>
  </si>
  <si>
    <t>Code Year Options</t>
  </si>
  <si>
    <t>Cost</t>
  </si>
  <si>
    <t xml:space="preserve">Carbon </t>
  </si>
  <si>
    <t>BPF Approach</t>
  </si>
  <si>
    <t xml:space="preserve">Source </t>
  </si>
  <si>
    <t>&lt;&lt;----DO NOT Delete formula in cell R8</t>
  </si>
  <si>
    <t>*For 90.1-2016 Published, the Final BPF is reduced by 0.05 to account for the adjustment factor applied in the original calculation</t>
  </si>
  <si>
    <t>Coefficient A</t>
  </si>
  <si>
    <t>Proposed Gas/Proposed Electric</t>
  </si>
  <si>
    <t>BPF_Cost</t>
  </si>
  <si>
    <t>Group</t>
  </si>
  <si>
    <t>0A</t>
  </si>
  <si>
    <t>0B</t>
  </si>
  <si>
    <t>1A</t>
  </si>
  <si>
    <t>1B</t>
  </si>
  <si>
    <t>2A</t>
  </si>
  <si>
    <t>2B</t>
  </si>
  <si>
    <t>3A</t>
  </si>
  <si>
    <t>3B</t>
  </si>
  <si>
    <t>3C</t>
  </si>
  <si>
    <t>4A</t>
  </si>
  <si>
    <t>4B</t>
  </si>
  <si>
    <t>4C</t>
  </si>
  <si>
    <t>5A</t>
  </si>
  <si>
    <t>5B</t>
  </si>
  <si>
    <t>5C</t>
  </si>
  <si>
    <t>6A</t>
  </si>
  <si>
    <t>6B</t>
  </si>
  <si>
    <t>7</t>
  </si>
  <si>
    <t>8</t>
  </si>
  <si>
    <t>Apartment</t>
  </si>
  <si>
    <t>Medical</t>
  </si>
  <si>
    <t>Hotel</t>
  </si>
  <si>
    <t>Office</t>
  </si>
  <si>
    <t>Food.Svc</t>
  </si>
  <si>
    <t>Retail</t>
  </si>
  <si>
    <t>School</t>
  </si>
  <si>
    <t>Warehouse</t>
  </si>
  <si>
    <t>Other</t>
  </si>
  <si>
    <t>Coefficient B</t>
  </si>
  <si>
    <t>Baseline Electric/Proposed Electric</t>
  </si>
  <si>
    <t>BPF_Source</t>
  </si>
  <si>
    <t>Coefficient C</t>
  </si>
  <si>
    <t>Baseline Gas/Proposed Electric</t>
  </si>
  <si>
    <t>BPF_Carbon</t>
  </si>
  <si>
    <t>BPF_Site</t>
  </si>
  <si>
    <t>90.1-2016 -  New Approach</t>
  </si>
  <si>
    <t xml:space="preserve">based on PNNL results ASHRAE90.1_2022_ApxG/Batch_03 April 2024 </t>
  </si>
  <si>
    <t>90.1-2019 - New Approach</t>
  </si>
  <si>
    <t>90.1-2022 - New Approach</t>
  </si>
  <si>
    <t>90.1-2016 - Published</t>
  </si>
  <si>
    <t>90.1-2019 - Published</t>
  </si>
  <si>
    <t>(based on Adjusted 90.1-2022 savings of additional 8% for prototypes and 5% for other)</t>
  </si>
  <si>
    <t>AP2019BPFCOST</t>
  </si>
  <si>
    <t>AP2016BPFCOST</t>
  </si>
  <si>
    <t>As Published</t>
  </si>
  <si>
    <r>
      <t xml:space="preserve">Directions: </t>
    </r>
    <r>
      <rPr>
        <sz val="11"/>
        <color rgb="FF000000"/>
        <rFont val="Calibri"/>
        <family val="2"/>
        <scheme val="minor"/>
      </rPr>
      <t>Cells in light red are editable</t>
    </r>
  </si>
  <si>
    <r>
      <rPr>
        <b/>
        <sz val="11"/>
        <color rgb="FF000000"/>
        <rFont val="Calibri"/>
        <family val="2"/>
        <scheme val="minor"/>
      </rPr>
      <t>"New Approach"</t>
    </r>
    <r>
      <rPr>
        <sz val="11"/>
        <color rgb="FF000000"/>
        <rFont val="Calibri"/>
        <family val="2"/>
        <scheme val="minor"/>
      </rPr>
      <t xml:space="preserve">:  This choice uses recently updated Appendix G Baseline Prototype results that follow the Appendix G baseline rules and include adjustments to the prototype models made after a specific code has been published. The basis of these BPF are detailed in the PNNL Technical Support Document titled, "​Commercial Building Prototypes Based on ANSI/ASHRAE/IES Standard 90.1-2019 Appendix G PRM".  </t>
    </r>
  </si>
  <si>
    <r>
      <t xml:space="preserve">1. Select the applicable version of ASHRAE Standard 90.1. 
2. Next select the BPF Approach.
</t>
    </r>
    <r>
      <rPr>
        <b/>
        <sz val="11"/>
        <color rgb="FF000000"/>
        <rFont val="Calibri"/>
        <family val="2"/>
        <scheme val="minor"/>
      </rPr>
      <t>"As Published"</t>
    </r>
    <r>
      <rPr>
        <sz val="11"/>
        <color rgb="FF000000"/>
        <rFont val="Calibri"/>
        <family val="2"/>
        <scheme val="minor"/>
      </rPr>
      <t xml:space="preserve">: This choice reflects the specific set of prototype results used in the development of the published BPF values in each version of the 90.1 Standard. For 90.1-2016 and 90.1-2019 the BPF are based on the prototype models developed for 90.1-2004 because true Appendix G Baseline prototypes were not yet available.  </t>
    </r>
  </si>
  <si>
    <r>
      <rPr>
        <b/>
        <sz val="11"/>
        <rFont val="Aptos Display"/>
        <family val="2"/>
      </rPr>
      <t>Instructions to reproduce the cost BPF values published in Table 4.2.1.1 of ASHRAE 90.1:</t>
    </r>
    <r>
      <rPr>
        <sz val="11"/>
        <rFont val="Aptos Display"/>
        <family val="2"/>
      </rPr>
      <t xml:space="preserve">
1. select the applicable code year, 
2. set the BPF Approach to "As-Published" 
3. enter the  cost factors for the applicable code year from the table below.  </t>
    </r>
    <r>
      <rPr>
        <sz val="12"/>
        <rFont val="Aptos Display"/>
        <family val="2"/>
      </rPr>
      <t xml:space="preserve">
</t>
    </r>
    <r>
      <rPr>
        <b/>
        <sz val="12"/>
        <rFont val="Aptos Display"/>
        <family val="2"/>
      </rPr>
      <t xml:space="preserve">                                             ASHRAE 90.1 BPF Factors by Code Year
</t>
    </r>
  </si>
  <si>
    <t xml:space="preserve">3. Enter  values for cost, carbon and/or source energy conversion factors for both electricity and natural gas. When using fossil fuels other than natural gas, enter values using the  correct units as shown. Default BPF Factors for source energy and GHG emisisons, from ASHRAE 90.1-2022 Appendix I, are shown in the table to the right and can be used for any code year. To reproduce the published cost BPF values in Table 4.2.1.1 of ASHRAE 90.1 follow the instructions to the right. </t>
  </si>
  <si>
    <t>Commercial Building Prototypes Based on ANSI/ASHRAE/IES Standard 90.1-2019 Appendix G PRM</t>
  </si>
  <si>
    <r>
      <t>This calculator can be used to develop a custom set of Building Performance Factors (BPFs) for use with the Performance Rating Method of ASHRAE Standard 90.1-2016 though 2022 when approved by the Authority Having Jurisdiction or Rating Authority. BPFs are calculated using metrics of energy cost, site energy, source energy, and greenhouse gas emissions following  the approach described in ASHRAE Standard 90.1-2022 Informative Appendix I. The BPF values published in ASHRAE Standard 90.1 use energy cost, source energy and GHG emissions factors that are based on representative national average values. Jurisdictions can use this tool to better align BPF values with local values. Where a jurisdiction requires the use of hourly or other time of use data to calculate energy costs, emissions or source energy, calculate and enter values representing the annual blended or annual average values.
In addition to calculating BPFs analogous to those published in the various editions of the standard, the tool also calculates alternative BPFs using an updated approach described in he PNNL Technical Support Document titled, "​Commercial Building Prototypes Based on ANSI/ASHRAE/IES Standard 90.1-2019 Appendix G PRM"</t>
    </r>
    <r>
      <rPr>
        <vertAlign val="superscript"/>
        <sz val="11"/>
        <color rgb="FF000000"/>
        <rFont val="Calibri"/>
        <family val="2"/>
        <scheme val="minor"/>
      </rPr>
      <t>1</t>
    </r>
    <r>
      <rPr>
        <sz val="11"/>
        <color rgb="FF000000"/>
        <rFont val="Calibri"/>
        <family val="2"/>
        <scheme val="minor"/>
      </rPr>
      <t>. The intent is that a jurisdiction or rating authority may choose to adopt BPFs using the updated approach, as the authors believe these to be more technically sound.</t>
    </r>
  </si>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</sst>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0000000000000"/>
  </numFmts>
  <fonts count="25" x14ac:knownFonts="1">
    <font>
      <sz val="11"/>
      <color rgb="FF000000"/>
      <name val="Calibri"/>
      <family val="2"/>
      <scheme val="minor"/>
    </font>
    <font>
      <sz val="11"/>
      <color rgb="FFFF0000"/>
      <name val="Calibri"/>
      <family val="2"/>
      <scheme val="minor"/>
    </font>
    <font>
      <sz val="11"/>
      <color theme="0"/>
      <name val="Calibri"/>
      <family val="2"/>
      <scheme val="minor"/>
    </font>
    <font>
      <sz val="11"/>
      <color theme="5" tint="-0.499984740745262"/>
      <name val="Calibri"/>
      <family val="2"/>
      <scheme val="minor"/>
    </font>
    <font>
      <sz val="11"/>
      <color rgb="FF000000"/>
      <name val="Franklin Gothic Medium"/>
      <family val="2"/>
    </font>
    <font>
      <sz val="11"/>
      <color theme="0"/>
      <name val="Franklin Gothic Medium"/>
      <family val="2"/>
    </font>
    <font>
      <sz val="9"/>
      <color rgb="FF000000"/>
      <name val="Calibri"/>
      <family val="2"/>
      <scheme val="minor"/>
    </font>
    <font>
      <b/>
      <sz val="11"/>
      <color rgb="FF000000"/>
      <name val="Calibri"/>
      <family val="2"/>
      <scheme val="minor"/>
    </font>
    <font>
      <sz val="11"/>
      <color rgb="FF000000"/>
      <name val="Aptos Display"/>
      <family val="2"/>
    </font>
    <font>
      <sz val="12"/>
      <color rgb="FF000000"/>
      <name val="Aptos Display"/>
      <family val="2"/>
    </font>
    <font>
      <b/>
      <sz val="12"/>
      <color rgb="FF000000"/>
      <name val="Aptos Display"/>
      <family val="2"/>
    </font>
    <font>
      <sz val="12"/>
      <color theme="5" tint="-0.499984740745262"/>
      <name val="Aptos Display"/>
      <family val="2"/>
    </font>
    <font>
      <sz val="14"/>
      <color rgb="FF000000"/>
      <name val="Aptos Display"/>
      <family val="2"/>
    </font>
    <font>
      <sz val="11"/>
      <color theme="5" tint="-0.499984740745262"/>
      <name val="Aptos Display"/>
      <family val="2"/>
    </font>
    <font>
      <sz val="11"/>
      <color theme="0"/>
      <name val="Aptos Display"/>
      <family val="2"/>
    </font>
    <font>
      <sz val="9"/>
      <color rgb="FF000000"/>
      <name val="Aptos Display"/>
      <family val="2"/>
    </font>
    <font>
      <sz val="10"/>
      <color rgb="FF000000"/>
      <name val="Aptos Display"/>
      <family val="2"/>
    </font>
    <font>
      <sz val="11"/>
      <color rgb="FF000000"/>
      <name val="Calibri"/>
      <family val="2"/>
      <scheme val="minor"/>
    </font>
    <font>
      <sz val="11"/>
      <name val="Aptos Display"/>
      <family val="2"/>
    </font>
    <font>
      <sz val="12"/>
      <name val="Aptos Display"/>
      <family val="2"/>
    </font>
    <font>
      <b/>
      <sz val="12"/>
      <name val="Aptos Display"/>
      <family val="2"/>
    </font>
    <font>
      <b/>
      <sz val="11"/>
      <name val="Aptos Display"/>
      <family val="2"/>
    </font>
    <font>
      <u/>
      <sz val="11"/>
      <color theme="10"/>
      <name val="Calibri"/>
      <family val="2"/>
      <scheme val="minor"/>
    </font>
    <font>
      <vertAlign val="superscript"/>
      <sz val="11"/>
      <color rgb="FF000000"/>
      <name val="Calibri"/>
      <family val="2"/>
      <scheme val="minor"/>
    </font>
    <font>
      <u/>
      <sz val="10"/>
      <color theme="10"/>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0" tint="-0.14999847407452621"/>
        <bgColor indexed="64"/>
      </patternFill>
    </fill>
    <fill>
      <patternFill patternType="solid">
        <fgColor theme="4"/>
        <bgColor indexed="64"/>
      </patternFill>
    </fill>
    <fill>
      <patternFill patternType="solid">
        <fgColor theme="9" tint="0.79998168889431442"/>
        <bgColor indexed="64"/>
      </patternFill>
    </fill>
    <fill>
      <patternFill patternType="solid">
        <fgColor theme="1"/>
        <bgColor indexed="64"/>
      </patternFill>
    </fill>
    <fill>
      <patternFill patternType="solid">
        <fgColor theme="1" tint="0.49998474074526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3">
    <xf numFmtId="0" fontId="0" fillId="0" borderId="0"/>
    <xf numFmtId="9" fontId="17" fillId="0" borderId="0" applyFont="0" applyFill="0" applyBorder="0" applyAlignment="0" applyProtection="0"/>
    <xf numFmtId="0" fontId="22" fillId="0" borderId="0" applyNumberFormat="0" applyFill="0" applyBorder="0" applyAlignment="0" applyProtection="0"/>
  </cellStyleXfs>
  <cellXfs count="158">
    <xf numFmtId="0" fontId="0" fillId="0" borderId="0" xfId="0"/>
    <xf numFmtId="0" fontId="0" fillId="0" borderId="0" xfId="0" applyAlignment="1">
      <alignment horizontal="right"/>
    </xf>
    <xf numFmtId="0" fontId="1" fillId="0" borderId="0" xfId="0" applyFont="1"/>
    <xf numFmtId="2" fontId="0" fillId="0" borderId="0" xfId="0" applyNumberFormat="1"/>
    <xf numFmtId="164" fontId="6" fillId="2" borderId="0" xfId="0" applyNumberFormat="1" applyFont="1" applyFill="1"/>
    <xf numFmtId="0" fontId="0" fillId="0" borderId="0" xfId="0" applyProtection="1"/>
    <xf numFmtId="0" fontId="0" fillId="0" borderId="0" xfId="0" applyBorder="1" applyProtection="1"/>
    <xf numFmtId="0" fontId="4" fillId="0" borderId="0" xfId="0" applyFont="1" applyProtection="1"/>
    <xf numFmtId="0" fontId="0" fillId="0" borderId="0" xfId="0" applyFill="1" applyBorder="1" applyProtection="1"/>
    <xf numFmtId="0" fontId="0" fillId="8" borderId="0" xfId="0" applyFill="1"/>
    <xf numFmtId="0" fontId="0" fillId="0" borderId="0" xfId="0"/>
    <xf numFmtId="0" fontId="2" fillId="9" borderId="0" xfId="0" applyFont="1" applyFill="1"/>
    <xf numFmtId="0" fontId="7" fillId="0" borderId="0" xfId="0" applyFont="1"/>
    <xf numFmtId="0" fontId="0" fillId="0" borderId="0" xfId="0" applyBorder="1" applyAlignment="1" applyProtection="1">
      <alignment horizontal="right"/>
    </xf>
    <xf numFmtId="0" fontId="0" fillId="0" borderId="0" xfId="0" applyBorder="1" applyAlignment="1" applyProtection="1"/>
    <xf numFmtId="0" fontId="5" fillId="4" borderId="1" xfId="0" applyFont="1" applyFill="1" applyBorder="1" applyProtection="1"/>
    <xf numFmtId="0" fontId="5" fillId="4" borderId="2" xfId="0" applyFont="1" applyFill="1" applyBorder="1" applyProtection="1"/>
    <xf numFmtId="0" fontId="5" fillId="4" borderId="3" xfId="0" applyFont="1" applyFill="1" applyBorder="1" applyProtection="1"/>
    <xf numFmtId="0" fontId="5" fillId="5" borderId="1" xfId="0" applyFont="1" applyFill="1" applyBorder="1" applyProtection="1"/>
    <xf numFmtId="0" fontId="5" fillId="5" borderId="2" xfId="0" applyFont="1" applyFill="1" applyBorder="1" applyProtection="1"/>
    <xf numFmtId="0" fontId="5" fillId="5" borderId="3" xfId="0" applyFont="1" applyFill="1" applyBorder="1" applyProtection="1"/>
    <xf numFmtId="0" fontId="3" fillId="0" borderId="0" xfId="0" applyFont="1" applyFill="1" applyBorder="1" applyAlignment="1" applyProtection="1">
      <alignment horizontal="left"/>
      <protection locked="0"/>
    </xf>
    <xf numFmtId="0" fontId="0" fillId="0" borderId="0" xfId="0" applyFill="1" applyBorder="1" applyAlignment="1" applyProtection="1"/>
    <xf numFmtId="2" fontId="0" fillId="0" borderId="0" xfId="0" applyNumberFormat="1" applyFill="1" applyBorder="1" applyAlignment="1" applyProtection="1"/>
    <xf numFmtId="0" fontId="0" fillId="0" borderId="0" xfId="0" applyFill="1" applyBorder="1" applyAlignment="1" applyProtection="1">
      <alignment horizontal="right"/>
    </xf>
    <xf numFmtId="0" fontId="3" fillId="0" borderId="0" xfId="0" applyFont="1" applyFill="1" applyBorder="1" applyAlignment="1" applyProtection="1">
      <alignment horizontal="center"/>
      <protection locked="0"/>
    </xf>
    <xf numFmtId="0" fontId="7" fillId="0" borderId="0" xfId="0" applyFont="1" applyProtection="1"/>
    <xf numFmtId="0" fontId="9" fillId="6" borderId="10" xfId="0" applyFont="1" applyFill="1" applyBorder="1" applyProtection="1"/>
    <xf numFmtId="0" fontId="10" fillId="6" borderId="11" xfId="0" applyFont="1" applyFill="1" applyBorder="1" applyAlignment="1" applyProtection="1">
      <alignment horizontal="right"/>
    </xf>
    <xf numFmtId="0" fontId="12" fillId="6" borderId="10" xfId="0" applyFont="1" applyFill="1" applyBorder="1" applyProtection="1"/>
    <xf numFmtId="0" fontId="9" fillId="6" borderId="11" xfId="0" applyFont="1" applyFill="1" applyBorder="1" applyProtection="1"/>
    <xf numFmtId="0" fontId="8" fillId="6" borderId="11" xfId="0" applyFont="1" applyFill="1" applyBorder="1" applyProtection="1"/>
    <xf numFmtId="0" fontId="8" fillId="6" borderId="12" xfId="0" applyFont="1" applyFill="1" applyBorder="1" applyProtection="1"/>
    <xf numFmtId="0" fontId="8" fillId="6" borderId="1" xfId="0" applyFont="1" applyFill="1" applyBorder="1" applyProtection="1"/>
    <xf numFmtId="0" fontId="10" fillId="6" borderId="2" xfId="0" applyFont="1" applyFill="1" applyBorder="1" applyAlignment="1" applyProtection="1">
      <alignment horizontal="center"/>
    </xf>
    <xf numFmtId="0" fontId="8" fillId="6" borderId="2" xfId="0" applyFont="1" applyFill="1" applyBorder="1" applyAlignment="1" applyProtection="1">
      <alignment horizontal="center"/>
    </xf>
    <xf numFmtId="0" fontId="8" fillId="6" borderId="2" xfId="0" applyFont="1" applyFill="1" applyBorder="1" applyProtection="1"/>
    <xf numFmtId="0" fontId="8" fillId="6" borderId="3" xfId="0" applyFont="1" applyFill="1" applyBorder="1" applyProtection="1"/>
    <xf numFmtId="0" fontId="10" fillId="6" borderId="2" xfId="0" applyFont="1" applyFill="1" applyBorder="1" applyAlignment="1" applyProtection="1"/>
    <xf numFmtId="0" fontId="8" fillId="6" borderId="2" xfId="0" applyFont="1" applyFill="1" applyBorder="1" applyAlignment="1" applyProtection="1"/>
    <xf numFmtId="0" fontId="8" fillId="0" borderId="4" xfId="0" applyFont="1" applyBorder="1" applyProtection="1"/>
    <xf numFmtId="0" fontId="8" fillId="0" borderId="0" xfId="0" applyFont="1" applyBorder="1" applyAlignment="1" applyProtection="1">
      <alignment horizontal="right"/>
    </xf>
    <xf numFmtId="0" fontId="8" fillId="0" borderId="0" xfId="0" applyFont="1" applyBorder="1" applyProtection="1"/>
    <xf numFmtId="165" fontId="8" fillId="0" borderId="0" xfId="0" applyNumberFormat="1" applyFont="1" applyBorder="1" applyAlignment="1" applyProtection="1"/>
    <xf numFmtId="0" fontId="8" fillId="0" borderId="7" xfId="0" applyFont="1" applyBorder="1" applyProtection="1"/>
    <xf numFmtId="0" fontId="8" fillId="0" borderId="0" xfId="0" applyFont="1" applyBorder="1" applyAlignment="1" applyProtection="1"/>
    <xf numFmtId="0" fontId="8" fillId="0" borderId="5" xfId="0" applyFont="1" applyBorder="1" applyProtection="1"/>
    <xf numFmtId="0" fontId="8" fillId="0" borderId="6" xfId="0" applyFont="1" applyBorder="1" applyAlignment="1" applyProtection="1">
      <alignment horizontal="right"/>
    </xf>
    <xf numFmtId="0" fontId="8" fillId="0" borderId="6" xfId="0" applyFont="1" applyBorder="1" applyAlignment="1" applyProtection="1"/>
    <xf numFmtId="0" fontId="8" fillId="0" borderId="6" xfId="0" applyFont="1" applyBorder="1" applyProtection="1"/>
    <xf numFmtId="2" fontId="8" fillId="0" borderId="6" xfId="0" applyNumberFormat="1" applyFont="1" applyBorder="1" applyAlignment="1" applyProtection="1"/>
    <xf numFmtId="0" fontId="8" fillId="0" borderId="9" xfId="0" applyFont="1" applyBorder="1" applyProtection="1"/>
    <xf numFmtId="0" fontId="14" fillId="4" borderId="4" xfId="0" applyFont="1" applyFill="1" applyBorder="1" applyProtection="1"/>
    <xf numFmtId="0" fontId="14" fillId="4" borderId="0" xfId="0" applyFont="1" applyFill="1" applyBorder="1" applyAlignment="1" applyProtection="1">
      <alignment horizontal="right"/>
    </xf>
    <xf numFmtId="0" fontId="8" fillId="0" borderId="0" xfId="0" applyFont="1" applyProtection="1"/>
    <xf numFmtId="0" fontId="14" fillId="5" borderId="4" xfId="0" applyFont="1" applyFill="1" applyBorder="1" applyProtection="1"/>
    <xf numFmtId="0" fontId="14" fillId="5" borderId="0" xfId="0" applyFont="1" applyFill="1" applyBorder="1" applyAlignment="1" applyProtection="1">
      <alignment horizontal="right"/>
    </xf>
    <xf numFmtId="0" fontId="15" fillId="0" borderId="4" xfId="0" applyFont="1" applyBorder="1" applyProtection="1"/>
    <xf numFmtId="0" fontId="16" fillId="0" borderId="0" xfId="0" applyFont="1" applyBorder="1" applyAlignment="1" applyProtection="1">
      <alignment horizontal="right"/>
    </xf>
    <xf numFmtId="0" fontId="15" fillId="6" borderId="4" xfId="0" applyFont="1" applyFill="1" applyBorder="1" applyProtection="1"/>
    <xf numFmtId="0" fontId="16" fillId="6" borderId="0" xfId="0" applyFont="1" applyFill="1" applyBorder="1" applyAlignment="1" applyProtection="1">
      <alignment horizontal="right"/>
    </xf>
    <xf numFmtId="0" fontId="15" fillId="0" borderId="5" xfId="0" applyFont="1" applyBorder="1" applyProtection="1"/>
    <xf numFmtId="0" fontId="16" fillId="0" borderId="6" xfId="0" applyFont="1" applyBorder="1" applyAlignment="1" applyProtection="1">
      <alignment horizontal="right"/>
    </xf>
    <xf numFmtId="0" fontId="14" fillId="3" borderId="1" xfId="0" applyFont="1" applyFill="1" applyBorder="1" applyProtection="1"/>
    <xf numFmtId="0" fontId="14" fillId="3" borderId="2" xfId="0" applyFont="1" applyFill="1" applyBorder="1" applyProtection="1"/>
    <xf numFmtId="0" fontId="14" fillId="3" borderId="3" xfId="0" applyFont="1" applyFill="1" applyBorder="1" applyProtection="1"/>
    <xf numFmtId="0" fontId="14" fillId="7" borderId="1" xfId="0" applyFont="1" applyFill="1" applyBorder="1" applyProtection="1"/>
    <xf numFmtId="0" fontId="14" fillId="7" borderId="2" xfId="0" applyFont="1" applyFill="1" applyBorder="1" applyProtection="1"/>
    <xf numFmtId="0" fontId="14" fillId="7" borderId="3" xfId="0" applyFont="1" applyFill="1" applyBorder="1" applyProtection="1"/>
    <xf numFmtId="0" fontId="14" fillId="3" borderId="4" xfId="0" applyFont="1" applyFill="1" applyBorder="1" applyProtection="1"/>
    <xf numFmtId="0" fontId="14" fillId="3" borderId="0" xfId="0" applyFont="1" applyFill="1" applyBorder="1" applyAlignment="1" applyProtection="1">
      <alignment horizontal="right"/>
    </xf>
    <xf numFmtId="0" fontId="14" fillId="7" borderId="4" xfId="0" applyFont="1" applyFill="1" applyBorder="1" applyProtection="1"/>
    <xf numFmtId="0" fontId="14" fillId="7" borderId="0" xfId="0" applyFont="1" applyFill="1" applyBorder="1" applyAlignment="1" applyProtection="1">
      <alignment horizontal="right"/>
    </xf>
    <xf numFmtId="0" fontId="8" fillId="6" borderId="4" xfId="0" applyFont="1" applyFill="1" applyBorder="1" applyProtection="1"/>
    <xf numFmtId="0" fontId="9" fillId="0" borderId="0" xfId="0" applyFont="1" applyAlignment="1" applyProtection="1">
      <alignment vertical="top" wrapText="1"/>
    </xf>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0" fillId="0" borderId="18" xfId="0" applyBorder="1"/>
    <xf numFmtId="0" fontId="0" fillId="0" borderId="19" xfId="0" applyBorder="1" applyProtection="1"/>
    <xf numFmtId="0" fontId="7" fillId="0" borderId="0" xfId="0" applyFont="1" applyAlignment="1" applyProtection="1">
      <alignment horizontal="left" vertical="center"/>
    </xf>
    <xf numFmtId="2" fontId="0" fillId="0" borderId="0" xfId="0" applyNumberFormat="1" applyProtection="1"/>
    <xf numFmtId="10" fontId="0" fillId="0" borderId="0" xfId="1" applyNumberFormat="1" applyFont="1" applyProtection="1"/>
    <xf numFmtId="165" fontId="0" fillId="0" borderId="0" xfId="0" applyNumberFormat="1"/>
    <xf numFmtId="166" fontId="0" fillId="0" borderId="0" xfId="0" applyNumberFormat="1"/>
    <xf numFmtId="0" fontId="0" fillId="0" borderId="0" xfId="0" applyAlignment="1">
      <alignment horizontal="center"/>
    </xf>
    <xf numFmtId="0" fontId="14" fillId="4" borderId="0" xfId="0" applyFont="1" applyFill="1" applyBorder="1" applyAlignment="1" applyProtection="1">
      <alignment horizontal="center"/>
    </xf>
    <xf numFmtId="0" fontId="14" fillId="4" borderId="7" xfId="0" applyFont="1" applyFill="1" applyBorder="1" applyAlignment="1" applyProtection="1">
      <alignment horizontal="center"/>
    </xf>
    <xf numFmtId="2" fontId="15" fillId="0" borderId="0" xfId="0" applyNumberFormat="1" applyFont="1" applyBorder="1" applyAlignment="1" applyProtection="1">
      <alignment horizontal="center"/>
    </xf>
    <xf numFmtId="2" fontId="15" fillId="0" borderId="7" xfId="0" applyNumberFormat="1" applyFont="1" applyBorder="1" applyAlignment="1" applyProtection="1">
      <alignment horizontal="center"/>
    </xf>
    <xf numFmtId="2" fontId="15" fillId="6" borderId="0" xfId="0" applyNumberFormat="1" applyFont="1" applyFill="1" applyBorder="1" applyAlignment="1" applyProtection="1">
      <alignment horizontal="center"/>
    </xf>
    <xf numFmtId="2" fontId="15" fillId="6" borderId="7" xfId="0" applyNumberFormat="1" applyFont="1" applyFill="1" applyBorder="1" applyAlignment="1" applyProtection="1">
      <alignment horizontal="center"/>
    </xf>
    <xf numFmtId="2" fontId="15" fillId="0" borderId="6" xfId="0" applyNumberFormat="1" applyFont="1" applyBorder="1" applyAlignment="1" applyProtection="1">
      <alignment horizontal="center"/>
    </xf>
    <xf numFmtId="2" fontId="15" fillId="0" borderId="9" xfId="0" applyNumberFormat="1" applyFont="1" applyBorder="1" applyAlignment="1" applyProtection="1">
      <alignment horizontal="center"/>
    </xf>
    <xf numFmtId="0" fontId="14" fillId="3" borderId="0" xfId="0" applyFont="1" applyFill="1" applyBorder="1" applyAlignment="1" applyProtection="1">
      <alignment horizontal="center"/>
    </xf>
    <xf numFmtId="0" fontId="14" fillId="3" borderId="7" xfId="0" applyFont="1" applyFill="1" applyBorder="1" applyAlignment="1" applyProtection="1">
      <alignment horizontal="center"/>
    </xf>
    <xf numFmtId="0" fontId="15" fillId="6" borderId="0" xfId="0" applyFont="1" applyFill="1" applyBorder="1" applyAlignment="1" applyProtection="1">
      <alignment horizontal="center"/>
    </xf>
    <xf numFmtId="0" fontId="15" fillId="0" borderId="0" xfId="0" applyFont="1" applyBorder="1" applyAlignment="1" applyProtection="1">
      <alignment horizontal="center"/>
    </xf>
    <xf numFmtId="0" fontId="15" fillId="0" borderId="6" xfId="0" applyFont="1" applyBorder="1" applyAlignment="1" applyProtection="1">
      <alignment horizontal="center"/>
    </xf>
    <xf numFmtId="0" fontId="14" fillId="5" borderId="0" xfId="0" applyFont="1" applyFill="1" applyBorder="1" applyAlignment="1" applyProtection="1">
      <alignment horizontal="center"/>
    </xf>
    <xf numFmtId="0" fontId="14" fillId="5" borderId="7" xfId="0" applyFont="1" applyFill="1" applyBorder="1" applyAlignment="1" applyProtection="1">
      <alignment horizontal="center"/>
    </xf>
    <xf numFmtId="0" fontId="14" fillId="7" borderId="0" xfId="0" applyFont="1" applyFill="1" applyBorder="1" applyAlignment="1" applyProtection="1">
      <alignment horizontal="center"/>
    </xf>
    <xf numFmtId="0" fontId="14" fillId="7" borderId="7" xfId="0" applyFont="1" applyFill="1" applyBorder="1" applyAlignment="1" applyProtection="1">
      <alignment horizontal="center"/>
    </xf>
    <xf numFmtId="165" fontId="15" fillId="0" borderId="0" xfId="0" applyNumberFormat="1" applyFont="1" applyBorder="1" applyAlignment="1" applyProtection="1">
      <alignment horizontal="center"/>
    </xf>
    <xf numFmtId="0" fontId="8" fillId="10" borderId="10" xfId="0" applyFont="1" applyFill="1" applyBorder="1" applyProtection="1"/>
    <xf numFmtId="0" fontId="8" fillId="10" borderId="11" xfId="0" applyFont="1" applyFill="1" applyBorder="1" applyProtection="1"/>
    <xf numFmtId="0" fontId="0"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19" fillId="0" borderId="20" xfId="0" applyFont="1" applyFill="1" applyBorder="1" applyAlignment="1" applyProtection="1">
      <alignment horizontal="left" wrapText="1"/>
    </xf>
    <xf numFmtId="0" fontId="19" fillId="0" borderId="6" xfId="0" applyFont="1" applyFill="1" applyBorder="1" applyAlignment="1" applyProtection="1">
      <alignment horizontal="left" wrapText="1"/>
    </xf>
    <xf numFmtId="0" fontId="14" fillId="10" borderId="10" xfId="0" applyFont="1" applyFill="1" applyBorder="1" applyAlignment="1" applyProtection="1">
      <alignment horizontal="center" wrapText="1"/>
    </xf>
    <xf numFmtId="0" fontId="14" fillId="10" borderId="11" xfId="0" applyFont="1" applyFill="1" applyBorder="1" applyAlignment="1" applyProtection="1">
      <alignment horizontal="center" wrapText="1"/>
    </xf>
    <xf numFmtId="0" fontId="14" fillId="10" borderId="12" xfId="0" applyFont="1" applyFill="1" applyBorder="1" applyAlignment="1" applyProtection="1">
      <alignment horizontal="center" wrapText="1"/>
    </xf>
    <xf numFmtId="0" fontId="14" fillId="10" borderId="10" xfId="0" applyFont="1" applyFill="1" applyBorder="1" applyAlignment="1" applyProtection="1">
      <alignment horizontal="center"/>
    </xf>
    <xf numFmtId="0" fontId="14" fillId="10" borderId="11" xfId="0" applyFont="1" applyFill="1" applyBorder="1" applyAlignment="1" applyProtection="1">
      <alignment horizontal="center"/>
    </xf>
    <xf numFmtId="0" fontId="14" fillId="10" borderId="12" xfId="0" applyFont="1" applyFill="1" applyBorder="1" applyAlignment="1" applyProtection="1">
      <alignment horizontal="center"/>
    </xf>
    <xf numFmtId="0" fontId="13" fillId="2" borderId="8" xfId="0" applyFont="1" applyFill="1" applyBorder="1" applyAlignment="1" applyProtection="1">
      <alignment horizontal="left"/>
      <protection locked="0"/>
    </xf>
    <xf numFmtId="164" fontId="13" fillId="2" borderId="8" xfId="0" applyNumberFormat="1" applyFont="1" applyFill="1" applyBorder="1" applyAlignment="1" applyProtection="1">
      <alignment horizontal="left"/>
      <protection locked="0"/>
    </xf>
    <xf numFmtId="0" fontId="0" fillId="0" borderId="0" xfId="0" applyFont="1" applyAlignment="1" applyProtection="1">
      <alignment horizontal="left" vertical="center" wrapText="1"/>
    </xf>
    <xf numFmtId="0" fontId="0" fillId="0" borderId="0" xfId="0" applyFont="1" applyAlignment="1" applyProtection="1">
      <alignment horizontal="left" vertical="top" wrapText="1"/>
    </xf>
    <xf numFmtId="0" fontId="0" fillId="0" borderId="0" xfId="0" applyFont="1" applyAlignment="1" applyProtection="1">
      <alignment horizontal="left" vertical="top"/>
    </xf>
    <xf numFmtId="0" fontId="10" fillId="6" borderId="10" xfId="0" applyFont="1" applyFill="1" applyBorder="1" applyAlignment="1" applyProtection="1">
      <alignment horizontal="center" wrapText="1"/>
    </xf>
    <xf numFmtId="0" fontId="10" fillId="6" borderId="12" xfId="0" applyFont="1" applyFill="1" applyBorder="1" applyAlignment="1" applyProtection="1">
      <alignment horizontal="center" wrapText="1"/>
    </xf>
    <xf numFmtId="0" fontId="11" fillId="2" borderId="10" xfId="0" applyFont="1" applyFill="1" applyBorder="1" applyAlignment="1" applyProtection="1">
      <alignment horizontal="center"/>
      <protection locked="0"/>
    </xf>
    <xf numFmtId="0" fontId="11" fillId="2" borderId="12" xfId="0" applyFont="1" applyFill="1" applyBorder="1" applyAlignment="1" applyProtection="1">
      <alignment horizontal="center"/>
      <protection locked="0"/>
    </xf>
    <xf numFmtId="0" fontId="8" fillId="0" borderId="6" xfId="0" applyFont="1" applyBorder="1" applyAlignment="1" applyProtection="1">
      <alignment horizontal="center"/>
    </xf>
    <xf numFmtId="0" fontId="8" fillId="0" borderId="9" xfId="0" applyFont="1" applyBorder="1" applyAlignment="1" applyProtection="1">
      <alignment horizontal="center"/>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4" xfId="0" applyFont="1" applyBorder="1" applyAlignment="1" applyProtection="1">
      <alignment horizontal="center"/>
    </xf>
    <xf numFmtId="0" fontId="8" fillId="0" borderId="0" xfId="0" applyFont="1" applyBorder="1" applyAlignment="1" applyProtection="1">
      <alignment horizontal="center"/>
    </xf>
    <xf numFmtId="0" fontId="8" fillId="0" borderId="5" xfId="0" applyFont="1" applyBorder="1" applyAlignment="1" applyProtection="1">
      <alignment horizontal="center"/>
    </xf>
    <xf numFmtId="0" fontId="8" fillId="0" borderId="2"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7" xfId="0" applyFont="1" applyFill="1" applyBorder="1" applyAlignment="1" applyProtection="1">
      <alignment horizontal="center"/>
    </xf>
    <xf numFmtId="0" fontId="8" fillId="0" borderId="6"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3" xfId="0" applyFont="1" applyBorder="1" applyAlignment="1" applyProtection="1">
      <alignment horizontal="center"/>
    </xf>
    <xf numFmtId="0" fontId="8" fillId="0" borderId="7" xfId="0" applyFont="1" applyBorder="1" applyAlignment="1" applyProtection="1">
      <alignment horizontal="center"/>
    </xf>
    <xf numFmtId="2" fontId="8" fillId="0" borderId="6" xfId="0" applyNumberFormat="1" applyFont="1" applyBorder="1" applyAlignment="1" applyProtection="1">
      <alignment horizontal="center"/>
    </xf>
    <xf numFmtId="2" fontId="8" fillId="0" borderId="9" xfId="0" applyNumberFormat="1" applyFont="1" applyBorder="1" applyAlignment="1" applyProtection="1">
      <alignment horizontal="center"/>
    </xf>
    <xf numFmtId="0" fontId="11" fillId="2" borderId="10" xfId="0" applyFont="1" applyFill="1" applyBorder="1" applyAlignment="1" applyProtection="1">
      <alignment horizontal="center" wrapText="1"/>
      <protection locked="0"/>
    </xf>
    <xf numFmtId="0" fontId="11" fillId="2" borderId="11" xfId="0" applyFont="1" applyFill="1" applyBorder="1" applyAlignment="1" applyProtection="1">
      <alignment horizontal="center" wrapText="1"/>
      <protection locked="0"/>
    </xf>
    <xf numFmtId="0" fontId="11" fillId="2" borderId="12" xfId="0" applyFont="1" applyFill="1" applyBorder="1" applyAlignment="1" applyProtection="1">
      <alignment horizontal="center" wrapText="1"/>
      <protection locked="0"/>
    </xf>
    <xf numFmtId="0" fontId="13" fillId="2" borderId="10" xfId="0" applyFont="1" applyFill="1" applyBorder="1" applyAlignment="1" applyProtection="1">
      <alignment horizontal="center"/>
      <protection locked="0"/>
    </xf>
    <xf numFmtId="0" fontId="13" fillId="2" borderId="12" xfId="0" applyFont="1" applyFill="1" applyBorder="1" applyAlignment="1" applyProtection="1">
      <alignment horizontal="center"/>
      <protection locked="0"/>
    </xf>
    <xf numFmtId="2" fontId="13" fillId="2" borderId="10" xfId="0" applyNumberFormat="1" applyFont="1" applyFill="1" applyBorder="1" applyAlignment="1" applyProtection="1">
      <alignment horizontal="center"/>
      <protection locked="0"/>
    </xf>
    <xf numFmtId="165" fontId="8" fillId="0" borderId="2" xfId="0" applyNumberFormat="1" applyFont="1" applyBorder="1" applyAlignment="1" applyProtection="1">
      <alignment horizontal="center"/>
    </xf>
    <xf numFmtId="165" fontId="8" fillId="0" borderId="3" xfId="0" applyNumberFormat="1" applyFont="1" applyBorder="1" applyAlignment="1" applyProtection="1">
      <alignment horizontal="center"/>
    </xf>
    <xf numFmtId="2" fontId="8" fillId="0" borderId="0" xfId="0" applyNumberFormat="1" applyFont="1" applyBorder="1" applyAlignment="1" applyProtection="1">
      <alignment horizontal="center"/>
    </xf>
    <xf numFmtId="2" fontId="8" fillId="0" borderId="7" xfId="0" applyNumberFormat="1" applyFont="1" applyBorder="1" applyAlignment="1" applyProtection="1">
      <alignment horizontal="center"/>
    </xf>
    <xf numFmtId="0" fontId="0" fillId="0" borderId="0" xfId="0" applyAlignment="1">
      <alignment horizontal="center"/>
    </xf>
    <xf numFmtId="0" fontId="22" fillId="0" borderId="0" xfId="2" applyProtection="1"/>
    <xf numFmtId="0" fontId="23" fillId="0" borderId="0" xfId="0" quotePrefix="1" applyFont="1" applyAlignment="1" applyProtection="1">
      <alignment horizontal="right" vertical="center" wrapText="1"/>
    </xf>
    <xf numFmtId="0" fontId="24" fillId="0" borderId="0" xfId="2" applyFont="1" applyProtection="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43</xdr:col>
      <xdr:colOff>39277</xdr:colOff>
      <xdr:row>1</xdr:row>
      <xdr:rowOff>54990</xdr:rowOff>
    </xdr:from>
    <xdr:to>
      <xdr:col>46</xdr:col>
      <xdr:colOff>114672</xdr:colOff>
      <xdr:row>2</xdr:row>
      <xdr:rowOff>1143930</xdr:rowOff>
    </xdr:to>
    <xdr:pic>
      <xdr:nvPicPr>
        <xdr:cNvPr id="2" name="Graphic 1">
          <a:extLst>
            <a:ext uri="{FF2B5EF4-FFF2-40B4-BE49-F238E27FC236}">
              <a16:creationId xmlns:a16="http://schemas.microsoft.com/office/drawing/2014/main" id="{BB685D94-F978-94D1-3223-F6400443857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bwMode="auto">
        <a:xfrm>
          <a:off x="17023236" y="172825"/>
          <a:ext cx="1357630" cy="1324610"/>
        </a:xfrm>
        <a:prstGeom prst="rect">
          <a:avLst/>
        </a:prstGeom>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137887</xdr:colOff>
      <xdr:row>0</xdr:row>
      <xdr:rowOff>101601</xdr:rowOff>
    </xdr:from>
    <xdr:to>
      <xdr:col>8</xdr:col>
      <xdr:colOff>679450</xdr:colOff>
      <xdr:row>10</xdr:row>
      <xdr:rowOff>170543</xdr:rowOff>
    </xdr:to>
    <xdr:sp macro="" textlink="">
      <xdr:nvSpPr>
        <xdr:cNvPr id="2" name="TextBox 1">
          <a:extLst>
            <a:ext uri="{FF2B5EF4-FFF2-40B4-BE49-F238E27FC236}">
              <a16:creationId xmlns:a16="http://schemas.microsoft.com/office/drawing/2014/main" id="{6C42BD89-68A6-4C9C-8196-4A68F4A2F45F}"/>
            </a:ext>
          </a:extLst>
        </xdr:cNvPr>
        <xdr:cNvSpPr txBox="1"/>
      </xdr:nvSpPr>
      <xdr:spPr>
        <a:xfrm>
          <a:off x="137887" y="101601"/>
          <a:ext cx="6428013" cy="1726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rPr>
            <a:t>BPF</a:t>
          </a:r>
          <a:r>
            <a:rPr lang="en-US" sz="1100" u="sng" baseline="-25000">
              <a:solidFill>
                <a:schemeClr val="dk1"/>
              </a:solidFill>
              <a:effectLst/>
              <a:latin typeface="+mn-lt"/>
              <a:ea typeface="+mn-ea"/>
              <a:cs typeface="+mn-cs"/>
            </a:rPr>
            <a:t>i,j</a:t>
          </a:r>
          <a:r>
            <a:rPr lang="en-US" sz="1100" u="sng">
              <a:solidFill>
                <a:schemeClr val="dk1"/>
              </a:solidFill>
              <a:effectLst/>
              <a:latin typeface="+mn-lt"/>
              <a:ea typeface="+mn-ea"/>
              <a:cs typeface="+mn-cs"/>
            </a:rPr>
            <a:t>=(EC+A</a:t>
          </a:r>
          <a:r>
            <a:rPr lang="en-US" sz="1100" u="sng" baseline="-25000">
              <a:solidFill>
                <a:schemeClr val="dk1"/>
              </a:solidFill>
              <a:effectLst/>
              <a:latin typeface="+mn-lt"/>
              <a:ea typeface="+mn-ea"/>
              <a:cs typeface="+mn-cs"/>
            </a:rPr>
            <a:t>i,j</a:t>
          </a:r>
          <a:r>
            <a:rPr lang="en-US" sz="1100" u="sng">
              <a:solidFill>
                <a:schemeClr val="dk1"/>
              </a:solidFill>
              <a:effectLst/>
              <a:latin typeface="+mn-lt"/>
              <a:ea typeface="+mn-ea"/>
              <a:cs typeface="+mn-cs"/>
            </a:rPr>
            <a:t> *GC)/(B</a:t>
          </a:r>
          <a:r>
            <a:rPr lang="en-US" sz="1100" u="sng" baseline="-25000">
              <a:solidFill>
                <a:schemeClr val="dk1"/>
              </a:solidFill>
              <a:effectLst/>
              <a:latin typeface="+mn-lt"/>
              <a:ea typeface="+mn-ea"/>
              <a:cs typeface="+mn-cs"/>
            </a:rPr>
            <a:t>i,j</a:t>
          </a:r>
          <a:r>
            <a:rPr lang="en-US" sz="1100" u="sng">
              <a:solidFill>
                <a:schemeClr val="dk1"/>
              </a:solidFill>
              <a:effectLst/>
              <a:latin typeface="+mn-lt"/>
              <a:ea typeface="+mn-ea"/>
              <a:cs typeface="+mn-cs"/>
            </a:rPr>
            <a:t> *EC+C</a:t>
          </a:r>
          <a:r>
            <a:rPr lang="en-US" sz="1100" u="sng" baseline="-25000">
              <a:solidFill>
                <a:schemeClr val="dk1"/>
              </a:solidFill>
              <a:effectLst/>
              <a:latin typeface="+mn-lt"/>
              <a:ea typeface="+mn-ea"/>
              <a:cs typeface="+mn-cs"/>
            </a:rPr>
            <a:t>i,j</a:t>
          </a:r>
          <a:r>
            <a:rPr lang="en-US" sz="1100" u="sng">
              <a:solidFill>
                <a:schemeClr val="dk1"/>
              </a:solidFill>
              <a:effectLst/>
              <a:latin typeface="+mn-lt"/>
              <a:ea typeface="+mn-ea"/>
              <a:cs typeface="+mn-cs"/>
            </a:rPr>
            <a:t> *GC)  			(Equation X-1)</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A</a:t>
          </a:r>
          <a:r>
            <a:rPr lang="en-US" sz="1100" u="sng" baseline="-25000">
              <a:solidFill>
                <a:schemeClr val="dk1"/>
              </a:solidFill>
              <a:effectLst/>
              <a:latin typeface="+mn-lt"/>
              <a:ea typeface="+mn-ea"/>
              <a:cs typeface="+mn-cs"/>
            </a:rPr>
            <a:t>i,j</a:t>
          </a:r>
          <a:r>
            <a:rPr lang="en-US" sz="1100" u="sng">
              <a:solidFill>
                <a:schemeClr val="dk1"/>
              </a:solidFill>
              <a:effectLst/>
              <a:latin typeface="+mn-lt"/>
              <a:ea typeface="+mn-ea"/>
              <a:cs typeface="+mn-cs"/>
            </a:rPr>
            <a:t>, B</a:t>
          </a:r>
          <a:r>
            <a:rPr lang="en-US" sz="1100" u="sng" baseline="-25000">
              <a:solidFill>
                <a:schemeClr val="dk1"/>
              </a:solidFill>
              <a:effectLst/>
              <a:latin typeface="+mn-lt"/>
              <a:ea typeface="+mn-ea"/>
              <a:cs typeface="+mn-cs"/>
            </a:rPr>
            <a:t>i,j</a:t>
          </a:r>
          <a:r>
            <a:rPr lang="en-US" sz="1100" u="sng">
              <a:solidFill>
                <a:schemeClr val="dk1"/>
              </a:solidFill>
              <a:effectLst/>
              <a:latin typeface="+mn-lt"/>
              <a:ea typeface="+mn-ea"/>
              <a:cs typeface="+mn-cs"/>
            </a:rPr>
            <a:t>, C</a:t>
          </a:r>
          <a:r>
            <a:rPr lang="en-US" sz="1100" u="sng" baseline="-25000">
              <a:solidFill>
                <a:schemeClr val="dk1"/>
              </a:solidFill>
              <a:effectLst/>
              <a:latin typeface="+mn-lt"/>
              <a:ea typeface="+mn-ea"/>
              <a:cs typeface="+mn-cs"/>
            </a:rPr>
            <a:t>i,j</a:t>
          </a:r>
          <a:r>
            <a:rPr lang="en-US" sz="1100" u="sng">
              <a:solidFill>
                <a:schemeClr val="dk1"/>
              </a:solidFill>
              <a:effectLst/>
              <a:latin typeface="+mn-lt"/>
              <a:ea typeface="+mn-ea"/>
              <a:cs typeface="+mn-cs"/>
            </a:rPr>
            <a:t> = coefficients from Tables X5-2, X5-3 and X5-4 for building area type i and climate zone j</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EC = custom electricity conversion factor expressed using the units shown in Table X5-1 for the selected metric</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GC = custom natural gas conversion factor expressed using the units shown in Table X5-1 for the selected metric</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codes.gov/sites/default/files/2024-06/Commercial_Prototypes_ASHRAE901-2019AppGPRM.pdfvretkonzmY%2Fbz4LH5ujpTyn7WYj2hTlnVxk%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BE39F-DEF8-41CD-9BE1-BF340C845B00}">
  <sheetPr>
    <outlinePr showOutlineSymbols="0"/>
  </sheetPr>
  <dimension ref="A1:AY114"/>
  <sheetViews>
    <sheetView showGridLines="0" showRowColHeaders="0" showZeros="0" tabSelected="1" showOutlineSymbols="0" zoomScale="85" zoomScaleNormal="85" workbookViewId="0">
      <selection activeCell="B3" sqref="B3:AC3"/>
    </sheetView>
  </sheetViews>
  <sheetFormatPr defaultColWidth="9.109375" defaultRowHeight="14.4" x14ac:dyDescent="0.3"/>
  <cols>
    <col min="1" max="1" width="4.109375" style="5" customWidth="1"/>
    <col min="2" max="2" width="7.88671875" style="5" customWidth="1"/>
    <col min="3" max="3" width="5.6640625" style="5" customWidth="1"/>
    <col min="4" max="22" width="6.44140625" style="5" customWidth="1"/>
    <col min="23" max="23" width="7.88671875" style="5" customWidth="1"/>
    <col min="24" max="24" width="3.88671875" style="5" customWidth="1"/>
    <col min="25" max="25" width="4.33203125" style="5" customWidth="1"/>
    <col min="26" max="26" width="9" style="5" customWidth="1"/>
    <col min="27" max="45" width="6.44140625" style="5" customWidth="1"/>
    <col min="46" max="46" width="6" style="5" customWidth="1"/>
    <col min="47" max="16384" width="9.109375" style="5"/>
  </cols>
  <sheetData>
    <row r="1" spans="1:46" ht="9" customHeight="1" x14ac:dyDescent="0.3">
      <c r="J1" s="155"/>
    </row>
    <row r="2" spans="1:46" ht="18.600000000000001" customHeight="1" x14ac:dyDescent="0.3">
      <c r="B2" s="26" t="s">
        <v>0</v>
      </c>
    </row>
    <row r="3" spans="1:46" ht="144" customHeight="1" x14ac:dyDescent="0.3">
      <c r="B3" s="120" t="s">
        <v>96</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F3" s="10"/>
      <c r="AG3" s="10"/>
      <c r="AH3" s="10"/>
      <c r="AI3" s="10"/>
      <c r="AJ3" s="10"/>
      <c r="AK3" s="10"/>
      <c r="AL3" s="10"/>
      <c r="AM3" s="10"/>
      <c r="AN3" s="10"/>
      <c r="AO3" s="10"/>
      <c r="AP3" s="10"/>
      <c r="AQ3" s="10"/>
      <c r="AR3" s="10"/>
      <c r="AS3" s="10"/>
    </row>
    <row r="4" spans="1:46" ht="15.6" customHeight="1" x14ac:dyDescent="0.3">
      <c r="B4" s="156" t="s">
        <v>97</v>
      </c>
      <c r="C4" s="157" t="s">
        <v>95</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F4" s="10"/>
      <c r="AG4" s="10"/>
      <c r="AH4" s="10"/>
      <c r="AI4" s="10"/>
      <c r="AJ4" s="10"/>
      <c r="AK4" s="10"/>
      <c r="AL4" s="10"/>
      <c r="AM4" s="10"/>
      <c r="AN4" s="10"/>
      <c r="AO4" s="10"/>
      <c r="AP4" s="10"/>
      <c r="AQ4" s="10"/>
      <c r="AR4" s="10"/>
      <c r="AS4" s="10"/>
    </row>
    <row r="5" spans="1:46" ht="21" customHeight="1" x14ac:dyDescent="0.3">
      <c r="B5" s="82" t="s">
        <v>90</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F5" s="10"/>
      <c r="AG5" s="10"/>
      <c r="AH5" s="10"/>
      <c r="AI5" s="10"/>
      <c r="AJ5" s="10"/>
      <c r="AK5" s="10"/>
      <c r="AL5" s="10"/>
      <c r="AM5" s="10"/>
      <c r="AN5" s="10"/>
      <c r="AO5" s="10"/>
      <c r="AP5" s="10"/>
      <c r="AQ5" s="10"/>
      <c r="AR5" s="10"/>
      <c r="AS5" s="10"/>
    </row>
    <row r="6" spans="1:46" ht="67.5" customHeight="1" thickBot="1" x14ac:dyDescent="0.35">
      <c r="B6" s="121" t="s">
        <v>92</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F6" s="10"/>
      <c r="AG6" s="10"/>
      <c r="AH6" s="10"/>
      <c r="AI6" s="10"/>
      <c r="AJ6" s="10"/>
      <c r="AK6" s="10"/>
      <c r="AL6" s="10"/>
      <c r="AM6" s="10"/>
      <c r="AN6" s="10"/>
      <c r="AO6" s="10"/>
      <c r="AP6" s="10"/>
      <c r="AQ6" s="10"/>
      <c r="AR6" s="10"/>
      <c r="AS6" s="10"/>
    </row>
    <row r="7" spans="1:46" ht="54.75" customHeight="1" x14ac:dyDescent="0.3">
      <c r="B7" s="121" t="s">
        <v>91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E7" s="75"/>
      <c r="AF7" s="110" t="s">
        <v>93</v>
      </c>
      <c r="AG7" s="110"/>
      <c r="AH7" s="110"/>
      <c r="AI7" s="110"/>
      <c r="AJ7" s="110"/>
      <c r="AK7" s="110"/>
      <c r="AL7" s="110"/>
      <c r="AM7" s="110"/>
      <c r="AN7" s="110"/>
      <c r="AO7" s="110"/>
      <c r="AP7" s="110"/>
      <c r="AQ7" s="110"/>
      <c r="AR7" s="110"/>
      <c r="AS7" s="110"/>
      <c r="AT7" s="76"/>
    </row>
    <row r="8" spans="1:46" ht="66" customHeight="1" x14ac:dyDescent="0.3">
      <c r="A8" s="26" t="s">
        <v>1</v>
      </c>
      <c r="B8" s="121" t="s">
        <v>94</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E8" s="77"/>
      <c r="AF8" s="111"/>
      <c r="AG8" s="111"/>
      <c r="AH8" s="111"/>
      <c r="AI8" s="111"/>
      <c r="AJ8" s="111"/>
      <c r="AK8" s="111"/>
      <c r="AL8" s="111"/>
      <c r="AM8" s="111"/>
      <c r="AN8" s="111"/>
      <c r="AO8" s="111"/>
      <c r="AP8" s="111"/>
      <c r="AQ8" s="111"/>
      <c r="AR8" s="111"/>
      <c r="AS8" s="111"/>
      <c r="AT8" s="78"/>
    </row>
    <row r="9" spans="1:46" ht="24" customHeight="1" x14ac:dyDescent="0.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E9" s="77"/>
      <c r="AF9" s="106"/>
      <c r="AG9" s="107"/>
      <c r="AH9" s="115" t="s">
        <v>2</v>
      </c>
      <c r="AI9" s="116"/>
      <c r="AJ9" s="116"/>
      <c r="AK9" s="117"/>
      <c r="AL9" s="115" t="s">
        <v>3</v>
      </c>
      <c r="AM9" s="116"/>
      <c r="AN9" s="116"/>
      <c r="AO9" s="117"/>
      <c r="AP9" s="116" t="s">
        <v>4</v>
      </c>
      <c r="AQ9" s="116"/>
      <c r="AR9" s="116"/>
      <c r="AS9" s="117"/>
      <c r="AT9" s="78"/>
    </row>
    <row r="10" spans="1:46" ht="59.25" customHeight="1" x14ac:dyDescent="0.35">
      <c r="B10" s="123" t="s">
        <v>5</v>
      </c>
      <c r="C10" s="124"/>
      <c r="D10" s="125" t="s">
        <v>28</v>
      </c>
      <c r="E10" s="126"/>
      <c r="F10" s="29"/>
      <c r="G10" s="27"/>
      <c r="H10" s="30"/>
      <c r="I10" s="28" t="s">
        <v>7</v>
      </c>
      <c r="J10" s="144" t="s">
        <v>89</v>
      </c>
      <c r="K10" s="145"/>
      <c r="L10" s="145"/>
      <c r="M10" s="145"/>
      <c r="N10" s="146"/>
      <c r="O10" s="31"/>
      <c r="P10" s="31"/>
      <c r="Q10" s="31"/>
      <c r="R10" s="31"/>
      <c r="S10" s="31"/>
      <c r="T10" s="31"/>
      <c r="U10" s="31"/>
      <c r="V10" s="31"/>
      <c r="W10" s="31"/>
      <c r="X10" s="31"/>
      <c r="Y10" s="32"/>
      <c r="Z10" s="74"/>
      <c r="AA10" s="74"/>
      <c r="AB10" s="74"/>
      <c r="AC10" s="74"/>
      <c r="AE10" s="77"/>
      <c r="AF10" s="115" t="s">
        <v>8</v>
      </c>
      <c r="AG10" s="116"/>
      <c r="AH10" s="115" t="s">
        <v>9</v>
      </c>
      <c r="AI10" s="116"/>
      <c r="AJ10" s="116" t="s">
        <v>10</v>
      </c>
      <c r="AK10" s="117"/>
      <c r="AL10" s="112" t="s">
        <v>11</v>
      </c>
      <c r="AM10" s="113"/>
      <c r="AN10" s="113" t="s">
        <v>12</v>
      </c>
      <c r="AO10" s="114"/>
      <c r="AP10" s="113" t="s">
        <v>13</v>
      </c>
      <c r="AQ10" s="113"/>
      <c r="AR10" s="113" t="s">
        <v>14</v>
      </c>
      <c r="AS10" s="114"/>
      <c r="AT10" s="78"/>
    </row>
    <row r="11" spans="1:46" ht="16.5" customHeight="1" x14ac:dyDescent="0.3">
      <c r="B11" s="33"/>
      <c r="C11" s="34" t="s">
        <v>15</v>
      </c>
      <c r="D11" s="35"/>
      <c r="E11" s="35"/>
      <c r="F11" s="36"/>
      <c r="G11" s="36"/>
      <c r="H11" s="36"/>
      <c r="I11" s="36"/>
      <c r="J11" s="36"/>
      <c r="K11" s="36"/>
      <c r="L11" s="35"/>
      <c r="M11" s="36"/>
      <c r="N11" s="37"/>
      <c r="O11" s="33"/>
      <c r="P11" s="38" t="s">
        <v>16</v>
      </c>
      <c r="Q11" s="39"/>
      <c r="R11" s="39"/>
      <c r="S11" s="39"/>
      <c r="T11" s="39"/>
      <c r="U11" s="39"/>
      <c r="V11" s="39"/>
      <c r="W11" s="39"/>
      <c r="X11" s="39"/>
      <c r="Y11" s="37"/>
      <c r="Z11" s="74"/>
      <c r="AA11" s="74"/>
      <c r="AB11" s="74"/>
      <c r="AC11" s="74"/>
      <c r="AE11" s="77"/>
      <c r="AF11" s="129" t="s">
        <v>17</v>
      </c>
      <c r="AG11" s="140"/>
      <c r="AH11" s="129">
        <v>0.1099</v>
      </c>
      <c r="AI11" s="130"/>
      <c r="AJ11" s="150">
        <v>0.80200000000000005</v>
      </c>
      <c r="AK11" s="151"/>
      <c r="AL11" s="129"/>
      <c r="AM11" s="130"/>
      <c r="AN11" s="130"/>
      <c r="AO11" s="140"/>
      <c r="AP11" s="134"/>
      <c r="AQ11" s="134"/>
      <c r="AR11" s="134"/>
      <c r="AS11" s="135"/>
      <c r="AT11" s="78"/>
    </row>
    <row r="12" spans="1:46" x14ac:dyDescent="0.3">
      <c r="B12" s="40"/>
      <c r="C12" s="41" t="s">
        <v>18</v>
      </c>
      <c r="D12" s="119">
        <v>0.1013</v>
      </c>
      <c r="E12" s="119"/>
      <c r="F12" s="42" t="s">
        <v>19</v>
      </c>
      <c r="G12" s="42"/>
      <c r="H12" s="42"/>
      <c r="I12" s="42"/>
      <c r="J12" s="43">
        <f>ElecCost/3.412</f>
        <v>2.9689331770222743E-2</v>
      </c>
      <c r="K12" s="42" t="s">
        <v>20</v>
      </c>
      <c r="L12" s="42"/>
      <c r="M12" s="42"/>
      <c r="N12" s="44"/>
      <c r="O12" s="40"/>
      <c r="P12" s="41" t="s">
        <v>18</v>
      </c>
      <c r="Q12" s="149">
        <v>1</v>
      </c>
      <c r="R12" s="148"/>
      <c r="S12" s="42" t="s">
        <v>21</v>
      </c>
      <c r="T12" s="42"/>
      <c r="U12" s="45">
        <f>Q12/100</f>
        <v>0.01</v>
      </c>
      <c r="V12" s="42" t="s">
        <v>22</v>
      </c>
      <c r="W12" s="42"/>
      <c r="X12" s="42"/>
      <c r="Y12" s="44"/>
      <c r="AE12" s="77"/>
      <c r="AF12" s="131" t="s">
        <v>6</v>
      </c>
      <c r="AG12" s="141"/>
      <c r="AH12" s="131">
        <v>0.10630000000000001</v>
      </c>
      <c r="AI12" s="132"/>
      <c r="AJ12" s="152">
        <v>0.98</v>
      </c>
      <c r="AK12" s="153"/>
      <c r="AL12" s="131">
        <v>9.0079999999999991</v>
      </c>
      <c r="AM12" s="132"/>
      <c r="AN12" s="132">
        <v>109</v>
      </c>
      <c r="AO12" s="141"/>
      <c r="AP12" s="136">
        <v>1.2</v>
      </c>
      <c r="AQ12" s="136"/>
      <c r="AR12" s="136">
        <v>19.96</v>
      </c>
      <c r="AS12" s="137"/>
      <c r="AT12" s="78"/>
    </row>
    <row r="13" spans="1:46" ht="20.25" customHeight="1" x14ac:dyDescent="0.3">
      <c r="B13" s="40"/>
      <c r="C13" s="41" t="s">
        <v>23</v>
      </c>
      <c r="D13" s="118">
        <v>1.2</v>
      </c>
      <c r="E13" s="118"/>
      <c r="F13" s="42" t="s">
        <v>24</v>
      </c>
      <c r="G13" s="42"/>
      <c r="H13" s="42"/>
      <c r="I13" s="42"/>
      <c r="J13" s="43">
        <f>ElecCarbon/3.412</f>
        <v>0.35169988276670572</v>
      </c>
      <c r="K13" s="42" t="s">
        <v>25</v>
      </c>
      <c r="L13" s="42"/>
      <c r="M13" s="42"/>
      <c r="N13" s="44"/>
      <c r="O13" s="40"/>
      <c r="P13" s="41" t="s">
        <v>23</v>
      </c>
      <c r="Q13" s="147">
        <v>19.96</v>
      </c>
      <c r="R13" s="148"/>
      <c r="S13" s="42" t="s">
        <v>26</v>
      </c>
      <c r="T13" s="42"/>
      <c r="U13" s="45">
        <f>Q13/100</f>
        <v>0.1996</v>
      </c>
      <c r="V13" s="42" t="s">
        <v>27</v>
      </c>
      <c r="W13" s="42"/>
      <c r="X13" s="42"/>
      <c r="Y13" s="44"/>
      <c r="AE13" s="77"/>
      <c r="AF13" s="133" t="s">
        <v>28</v>
      </c>
      <c r="AG13" s="128"/>
      <c r="AH13" s="133">
        <v>0.1013</v>
      </c>
      <c r="AI13" s="127"/>
      <c r="AJ13" s="142">
        <v>1</v>
      </c>
      <c r="AK13" s="143"/>
      <c r="AL13" s="133"/>
      <c r="AM13" s="127"/>
      <c r="AN13" s="127"/>
      <c r="AO13" s="128"/>
      <c r="AP13" s="138"/>
      <c r="AQ13" s="138"/>
      <c r="AR13" s="138"/>
      <c r="AS13" s="139"/>
      <c r="AT13" s="78"/>
    </row>
    <row r="14" spans="1:46" ht="15" thickBot="1" x14ac:dyDescent="0.35">
      <c r="B14" s="46"/>
      <c r="C14" s="47" t="s">
        <v>29</v>
      </c>
      <c r="D14" s="118">
        <v>9.0079999999999991</v>
      </c>
      <c r="E14" s="118"/>
      <c r="F14" s="48" t="s">
        <v>30</v>
      </c>
      <c r="G14" s="49"/>
      <c r="H14" s="49"/>
      <c r="I14" s="49"/>
      <c r="J14" s="50">
        <f>elecsource/3.412</f>
        <v>2.6400937866354042</v>
      </c>
      <c r="K14" s="48" t="s">
        <v>31</v>
      </c>
      <c r="L14" s="49"/>
      <c r="M14" s="49"/>
      <c r="N14" s="51"/>
      <c r="O14" s="46"/>
      <c r="P14" s="47" t="s">
        <v>29</v>
      </c>
      <c r="Q14" s="147">
        <v>109</v>
      </c>
      <c r="R14" s="148"/>
      <c r="S14" s="49" t="s">
        <v>32</v>
      </c>
      <c r="T14" s="49"/>
      <c r="U14" s="48">
        <f>Q14/100</f>
        <v>1.0900000000000001</v>
      </c>
      <c r="V14" s="49" t="s">
        <v>33</v>
      </c>
      <c r="W14" s="49"/>
      <c r="X14" s="49"/>
      <c r="Y14" s="51"/>
      <c r="AE14" s="79"/>
      <c r="AF14" s="80"/>
      <c r="AG14" s="80"/>
      <c r="AH14" s="80"/>
      <c r="AI14" s="80"/>
      <c r="AJ14" s="80"/>
      <c r="AK14" s="80"/>
      <c r="AL14" s="80"/>
      <c r="AM14" s="80"/>
      <c r="AN14" s="80"/>
      <c r="AO14" s="80"/>
      <c r="AP14" s="80"/>
      <c r="AQ14" s="80"/>
      <c r="AR14" s="80"/>
      <c r="AS14" s="80"/>
      <c r="AT14" s="81"/>
    </row>
    <row r="16" spans="1:46" x14ac:dyDescent="0.3">
      <c r="D16" s="6"/>
      <c r="E16" s="13"/>
      <c r="F16" s="21"/>
      <c r="G16" s="21"/>
      <c r="H16" s="22"/>
      <c r="I16" s="8"/>
      <c r="J16" s="8"/>
      <c r="K16" s="8"/>
      <c r="L16" s="23"/>
      <c r="M16" s="22"/>
      <c r="N16" s="8"/>
      <c r="O16" s="8"/>
      <c r="P16" s="8"/>
      <c r="Q16" s="8"/>
      <c r="R16" s="24"/>
      <c r="S16" s="25"/>
      <c r="T16" s="25"/>
      <c r="U16" s="6"/>
      <c r="V16" s="6"/>
      <c r="W16" s="14"/>
      <c r="X16" s="6"/>
      <c r="Y16" s="6"/>
      <c r="Z16" s="6"/>
      <c r="AA16" s="6"/>
      <c r="AB16" s="8"/>
      <c r="AC16" s="8"/>
      <c r="AD16" s="8"/>
      <c r="AF16" s="8"/>
      <c r="AG16" s="8"/>
    </row>
    <row r="17" spans="1:51" ht="15" x14ac:dyDescent="0.35">
      <c r="A17" s="7"/>
      <c r="B17" s="15"/>
      <c r="C17" s="16" t="str">
        <f>Calculator!W13</f>
        <v>BPF_Cost</v>
      </c>
      <c r="D17" s="16"/>
      <c r="E17" s="16"/>
      <c r="F17" s="16"/>
      <c r="G17" s="16"/>
      <c r="H17" s="16"/>
      <c r="I17" s="16"/>
      <c r="J17" s="16"/>
      <c r="K17" s="16"/>
      <c r="L17" s="16"/>
      <c r="M17" s="16"/>
      <c r="N17" s="16"/>
      <c r="O17" s="16"/>
      <c r="P17" s="16"/>
      <c r="Q17" s="16"/>
      <c r="R17" s="16"/>
      <c r="S17" s="16"/>
      <c r="T17" s="16"/>
      <c r="U17" s="16"/>
      <c r="V17" s="17"/>
      <c r="W17" s="7"/>
      <c r="X17" s="7"/>
      <c r="Y17" s="18"/>
      <c r="Z17" s="19" t="str">
        <f>Calculator!W43</f>
        <v>BPF_Carbon</v>
      </c>
      <c r="AA17" s="19"/>
      <c r="AB17" s="19"/>
      <c r="AC17" s="19"/>
      <c r="AD17" s="19"/>
      <c r="AE17" s="19"/>
      <c r="AF17" s="19"/>
      <c r="AG17" s="19"/>
      <c r="AH17" s="19"/>
      <c r="AI17" s="19"/>
      <c r="AJ17" s="19"/>
      <c r="AK17" s="19"/>
      <c r="AL17" s="19"/>
      <c r="AM17" s="19"/>
      <c r="AN17" s="19"/>
      <c r="AO17" s="19"/>
      <c r="AP17" s="19"/>
      <c r="AQ17" s="19"/>
      <c r="AR17" s="19"/>
      <c r="AS17" s="20"/>
      <c r="AT17" s="7"/>
      <c r="AU17" s="7"/>
      <c r="AV17" s="7"/>
      <c r="AW17" s="7"/>
      <c r="AX17" s="7"/>
      <c r="AY17" s="7"/>
    </row>
    <row r="18" spans="1:51" x14ac:dyDescent="0.3">
      <c r="B18" s="52"/>
      <c r="C18" s="53" t="str">
        <f>Calculator!W14</f>
        <v>Group</v>
      </c>
      <c r="D18" s="88" t="str">
        <f>Calculator!X14</f>
        <v>0A</v>
      </c>
      <c r="E18" s="88" t="str">
        <f>Calculator!Y14</f>
        <v>0B</v>
      </c>
      <c r="F18" s="88" t="str">
        <f>Calculator!Z14</f>
        <v>1A</v>
      </c>
      <c r="G18" s="88" t="str">
        <f>Calculator!AA14</f>
        <v>1B</v>
      </c>
      <c r="H18" s="88" t="str">
        <f>Calculator!AB14</f>
        <v>2A</v>
      </c>
      <c r="I18" s="88" t="str">
        <f>Calculator!AC14</f>
        <v>2B</v>
      </c>
      <c r="J18" s="88" t="str">
        <f>Calculator!AD14</f>
        <v>3A</v>
      </c>
      <c r="K18" s="88" t="str">
        <f>Calculator!AE14</f>
        <v>3B</v>
      </c>
      <c r="L18" s="88" t="str">
        <f>Calculator!AF14</f>
        <v>3C</v>
      </c>
      <c r="M18" s="88" t="str">
        <f>Calculator!AG14</f>
        <v>4A</v>
      </c>
      <c r="N18" s="88" t="str">
        <f>Calculator!AH14</f>
        <v>4B</v>
      </c>
      <c r="O18" s="88" t="str">
        <f>Calculator!AI14</f>
        <v>4C</v>
      </c>
      <c r="P18" s="88" t="str">
        <f>Calculator!AJ14</f>
        <v>5A</v>
      </c>
      <c r="Q18" s="88" t="str">
        <f>Calculator!AK14</f>
        <v>5B</v>
      </c>
      <c r="R18" s="88" t="str">
        <f>Calculator!AL14</f>
        <v>5C</v>
      </c>
      <c r="S18" s="88" t="str">
        <f>Calculator!AM14</f>
        <v>6A</v>
      </c>
      <c r="T18" s="88" t="str">
        <f>Calculator!AN14</f>
        <v>6B</v>
      </c>
      <c r="U18" s="88" t="str">
        <f>Calculator!AO14</f>
        <v>7</v>
      </c>
      <c r="V18" s="89" t="str">
        <f>Calculator!AP14</f>
        <v>8</v>
      </c>
      <c r="W18" s="54"/>
      <c r="X18" s="54"/>
      <c r="Y18" s="55"/>
      <c r="Z18" s="56" t="str">
        <f>Calculator!W44</f>
        <v>Group</v>
      </c>
      <c r="AA18" s="101" t="str">
        <f>Calculator!X44</f>
        <v>0A</v>
      </c>
      <c r="AB18" s="101" t="str">
        <f>Calculator!Y44</f>
        <v>0B</v>
      </c>
      <c r="AC18" s="101" t="str">
        <f>Calculator!Z44</f>
        <v>1A</v>
      </c>
      <c r="AD18" s="101" t="str">
        <f>Calculator!AA44</f>
        <v>1B</v>
      </c>
      <c r="AE18" s="101" t="str">
        <f>Calculator!AB44</f>
        <v>2A</v>
      </c>
      <c r="AF18" s="101" t="str">
        <f>Calculator!AC44</f>
        <v>2B</v>
      </c>
      <c r="AG18" s="101" t="str">
        <f>Calculator!AD44</f>
        <v>3A</v>
      </c>
      <c r="AH18" s="101" t="str">
        <f>Calculator!AE44</f>
        <v>3B</v>
      </c>
      <c r="AI18" s="101" t="str">
        <f>Calculator!AF44</f>
        <v>3C</v>
      </c>
      <c r="AJ18" s="101" t="str">
        <f>Calculator!AG44</f>
        <v>4A</v>
      </c>
      <c r="AK18" s="101" t="str">
        <f>Calculator!AH44</f>
        <v>4B</v>
      </c>
      <c r="AL18" s="101" t="str">
        <f>Calculator!AI44</f>
        <v>4C</v>
      </c>
      <c r="AM18" s="101" t="str">
        <f>Calculator!AJ44</f>
        <v>5A</v>
      </c>
      <c r="AN18" s="101" t="str">
        <f>Calculator!AK44</f>
        <v>5B</v>
      </c>
      <c r="AO18" s="101" t="str">
        <f>Calculator!AL44</f>
        <v>5C</v>
      </c>
      <c r="AP18" s="101" t="str">
        <f>Calculator!AM44</f>
        <v>6A</v>
      </c>
      <c r="AQ18" s="101" t="str">
        <f>Calculator!AN44</f>
        <v>6B</v>
      </c>
      <c r="AR18" s="101" t="str">
        <f>Calculator!AO44</f>
        <v>7</v>
      </c>
      <c r="AS18" s="102" t="str">
        <f>Calculator!AP44</f>
        <v>8</v>
      </c>
    </row>
    <row r="19" spans="1:51" x14ac:dyDescent="0.3">
      <c r="B19" s="57"/>
      <c r="C19" s="58" t="str">
        <f>Calculator!W15</f>
        <v>Apartment</v>
      </c>
      <c r="D19" s="90">
        <f>Calculator!X15</f>
        <v>0.73</v>
      </c>
      <c r="E19" s="90">
        <f>Calculator!Y15</f>
        <v>0.73</v>
      </c>
      <c r="F19" s="90">
        <f>Calculator!Z15</f>
        <v>0.73</v>
      </c>
      <c r="G19" s="90">
        <f>Calculator!AA15</f>
        <v>0.73</v>
      </c>
      <c r="H19" s="90">
        <f>Calculator!AB15</f>
        <v>0.71</v>
      </c>
      <c r="I19" s="90">
        <f>Calculator!AC15</f>
        <v>0.69</v>
      </c>
      <c r="J19" s="90">
        <f>Calculator!AD15</f>
        <v>0.74</v>
      </c>
      <c r="K19" s="90">
        <f>Calculator!AE15</f>
        <v>0.73</v>
      </c>
      <c r="L19" s="90">
        <f>Calculator!AF15</f>
        <v>0.68</v>
      </c>
      <c r="M19" s="90">
        <f>Calculator!AG15</f>
        <v>0.78</v>
      </c>
      <c r="N19" s="90">
        <f>Calculator!AH15</f>
        <v>0.81</v>
      </c>
      <c r="O19" s="90">
        <f>Calculator!AI15</f>
        <v>0.81</v>
      </c>
      <c r="P19" s="90">
        <f>Calculator!AJ15</f>
        <v>0.76</v>
      </c>
      <c r="Q19" s="90">
        <f>Calculator!AK15</f>
        <v>0.8</v>
      </c>
      <c r="R19" s="90">
        <f>Calculator!AL15</f>
        <v>0.81</v>
      </c>
      <c r="S19" s="90">
        <f>Calculator!AM15</f>
        <v>0.76</v>
      </c>
      <c r="T19" s="90">
        <f>Calculator!AN15</f>
        <v>0.79</v>
      </c>
      <c r="U19" s="90">
        <f>Calculator!AO15</f>
        <v>0.74</v>
      </c>
      <c r="V19" s="91">
        <f>Calculator!AP15</f>
        <v>0.8</v>
      </c>
      <c r="W19" s="54"/>
      <c r="X19" s="54"/>
      <c r="Y19" s="57"/>
      <c r="Z19" s="58" t="str">
        <f>Calculator!W45</f>
        <v>Apartment</v>
      </c>
      <c r="AA19" s="90">
        <f>Calculator!X45</f>
        <v>0.74</v>
      </c>
      <c r="AB19" s="90">
        <f>Calculator!Y45</f>
        <v>0.73</v>
      </c>
      <c r="AC19" s="90">
        <f>Calculator!Z45</f>
        <v>0.74</v>
      </c>
      <c r="AD19" s="90">
        <f>Calculator!AA45</f>
        <v>0.73</v>
      </c>
      <c r="AE19" s="90">
        <f>Calculator!AB45</f>
        <v>0.71</v>
      </c>
      <c r="AF19" s="90">
        <f>Calculator!AC45</f>
        <v>0.7</v>
      </c>
      <c r="AG19" s="90">
        <f>Calculator!AD45</f>
        <v>0.75</v>
      </c>
      <c r="AH19" s="90">
        <f>Calculator!AE45</f>
        <v>0.74</v>
      </c>
      <c r="AI19" s="90">
        <f>Calculator!AF45</f>
        <v>0.7</v>
      </c>
      <c r="AJ19" s="90">
        <f>Calculator!AG45</f>
        <v>0.77</v>
      </c>
      <c r="AK19" s="90">
        <f>Calculator!AH45</f>
        <v>0.81</v>
      </c>
      <c r="AL19" s="90">
        <f>Calculator!AI45</f>
        <v>0.8</v>
      </c>
      <c r="AM19" s="90">
        <f>Calculator!AJ45</f>
        <v>0.75</v>
      </c>
      <c r="AN19" s="90">
        <f>Calculator!AK45</f>
        <v>0.79</v>
      </c>
      <c r="AO19" s="90">
        <f>Calculator!AL45</f>
        <v>0.79</v>
      </c>
      <c r="AP19" s="90">
        <f>Calculator!AM45</f>
        <v>0.74</v>
      </c>
      <c r="AQ19" s="90">
        <f>Calculator!AN45</f>
        <v>0.77</v>
      </c>
      <c r="AR19" s="90">
        <f>Calculator!AO45</f>
        <v>0.72</v>
      </c>
      <c r="AS19" s="91">
        <f>Calculator!AP45</f>
        <v>0.79</v>
      </c>
    </row>
    <row r="20" spans="1:51" x14ac:dyDescent="0.3">
      <c r="B20" s="59"/>
      <c r="C20" s="60" t="str">
        <f>Calculator!W16</f>
        <v>Medical</v>
      </c>
      <c r="D20" s="92">
        <f>Calculator!X16</f>
        <v>0.64</v>
      </c>
      <c r="E20" s="92">
        <f>Calculator!Y16</f>
        <v>0.56000000000000005</v>
      </c>
      <c r="F20" s="92">
        <f>Calculator!Z16</f>
        <v>0.64</v>
      </c>
      <c r="G20" s="92">
        <f>Calculator!AA16</f>
        <v>0.56000000000000005</v>
      </c>
      <c r="H20" s="92">
        <f>Calculator!AB16</f>
        <v>0.6</v>
      </c>
      <c r="I20" s="92">
        <f>Calculator!AC16</f>
        <v>0.56000000000000005</v>
      </c>
      <c r="J20" s="92">
        <f>Calculator!AD16</f>
        <v>0.6</v>
      </c>
      <c r="K20" s="92">
        <f>Calculator!AE16</f>
        <v>0.56000000000000005</v>
      </c>
      <c r="L20" s="92">
        <f>Calculator!AF16</f>
        <v>0.54</v>
      </c>
      <c r="M20" s="92">
        <f>Calculator!AG16</f>
        <v>0.56999999999999995</v>
      </c>
      <c r="N20" s="92">
        <f>Calculator!AH16</f>
        <v>0.53</v>
      </c>
      <c r="O20" s="92">
        <f>Calculator!AI16</f>
        <v>0.55000000000000004</v>
      </c>
      <c r="P20" s="92">
        <f>Calculator!AJ16</f>
        <v>0.59</v>
      </c>
      <c r="Q20" s="92">
        <f>Calculator!AK16</f>
        <v>0.52</v>
      </c>
      <c r="R20" s="92">
        <f>Calculator!AL16</f>
        <v>0.55000000000000004</v>
      </c>
      <c r="S20" s="92">
        <f>Calculator!AM16</f>
        <v>0.56999999999999995</v>
      </c>
      <c r="T20" s="92">
        <f>Calculator!AN16</f>
        <v>0.52</v>
      </c>
      <c r="U20" s="92">
        <f>Calculator!AO16</f>
        <v>0.56000000000000005</v>
      </c>
      <c r="V20" s="93">
        <f>Calculator!AP16</f>
        <v>0.56000000000000005</v>
      </c>
      <c r="W20" s="54"/>
      <c r="X20" s="54"/>
      <c r="Y20" s="59"/>
      <c r="Z20" s="60" t="str">
        <f>Calculator!W46</f>
        <v>Medical</v>
      </c>
      <c r="AA20" s="92">
        <f>Calculator!X46</f>
        <v>0.63</v>
      </c>
      <c r="AB20" s="92">
        <f>Calculator!Y46</f>
        <v>0.56999999999999995</v>
      </c>
      <c r="AC20" s="92">
        <f>Calculator!Z46</f>
        <v>0.63</v>
      </c>
      <c r="AD20" s="92">
        <f>Calculator!AA46</f>
        <v>0.56999999999999995</v>
      </c>
      <c r="AE20" s="92">
        <f>Calculator!AB46</f>
        <v>0.6</v>
      </c>
      <c r="AF20" s="92">
        <f>Calculator!AC46</f>
        <v>0.56000000000000005</v>
      </c>
      <c r="AG20" s="92">
        <f>Calculator!AD46</f>
        <v>0.6</v>
      </c>
      <c r="AH20" s="92">
        <f>Calculator!AE46</f>
        <v>0.56000000000000005</v>
      </c>
      <c r="AI20" s="92">
        <f>Calculator!AF46</f>
        <v>0.54</v>
      </c>
      <c r="AJ20" s="92">
        <f>Calculator!AG46</f>
        <v>0.56000000000000005</v>
      </c>
      <c r="AK20" s="92">
        <f>Calculator!AH46</f>
        <v>0.53</v>
      </c>
      <c r="AL20" s="92">
        <f>Calculator!AI46</f>
        <v>0.55000000000000004</v>
      </c>
      <c r="AM20" s="92">
        <f>Calculator!AJ46</f>
        <v>0.57999999999999996</v>
      </c>
      <c r="AN20" s="92">
        <f>Calculator!AK46</f>
        <v>0.53</v>
      </c>
      <c r="AO20" s="92">
        <f>Calculator!AL46</f>
        <v>0.55000000000000004</v>
      </c>
      <c r="AP20" s="92">
        <f>Calculator!AM46</f>
        <v>0.56000000000000005</v>
      </c>
      <c r="AQ20" s="92">
        <f>Calculator!AN46</f>
        <v>0.53</v>
      </c>
      <c r="AR20" s="92">
        <f>Calculator!AO46</f>
        <v>0.55000000000000004</v>
      </c>
      <c r="AS20" s="93">
        <f>Calculator!AP46</f>
        <v>0.56000000000000005</v>
      </c>
    </row>
    <row r="21" spans="1:51" x14ac:dyDescent="0.3">
      <c r="B21" s="57"/>
      <c r="C21" s="58" t="str">
        <f>Calculator!W17</f>
        <v>Hotel</v>
      </c>
      <c r="D21" s="90">
        <f>Calculator!X17</f>
        <v>0.64</v>
      </c>
      <c r="E21" s="90">
        <f>Calculator!Y17</f>
        <v>0.65</v>
      </c>
      <c r="F21" s="90">
        <f>Calculator!Z17</f>
        <v>0.64</v>
      </c>
      <c r="G21" s="90">
        <f>Calculator!AA17</f>
        <v>0.65</v>
      </c>
      <c r="H21" s="90">
        <f>Calculator!AB17</f>
        <v>0.62</v>
      </c>
      <c r="I21" s="90">
        <f>Calculator!AC17</f>
        <v>0.6</v>
      </c>
      <c r="J21" s="90">
        <f>Calculator!AD17</f>
        <v>0.63</v>
      </c>
      <c r="K21" s="90">
        <f>Calculator!AE17</f>
        <v>0.65</v>
      </c>
      <c r="L21" s="90">
        <f>Calculator!AF17</f>
        <v>0.64</v>
      </c>
      <c r="M21" s="90">
        <f>Calculator!AG17</f>
        <v>0.62</v>
      </c>
      <c r="N21" s="90">
        <f>Calculator!AH17</f>
        <v>0.64</v>
      </c>
      <c r="O21" s="90">
        <f>Calculator!AI17</f>
        <v>0.62</v>
      </c>
      <c r="P21" s="90">
        <f>Calculator!AJ17</f>
        <v>0.6</v>
      </c>
      <c r="Q21" s="90">
        <f>Calculator!AK17</f>
        <v>0.61</v>
      </c>
      <c r="R21" s="90">
        <f>Calculator!AL17</f>
        <v>0.6</v>
      </c>
      <c r="S21" s="90">
        <f>Calculator!AM17</f>
        <v>0.59</v>
      </c>
      <c r="T21" s="90">
        <f>Calculator!AN17</f>
        <v>0.61</v>
      </c>
      <c r="U21" s="90">
        <f>Calculator!AO17</f>
        <v>0.56999999999999995</v>
      </c>
      <c r="V21" s="91">
        <f>Calculator!AP17</f>
        <v>0.57999999999999996</v>
      </c>
      <c r="W21" s="54"/>
      <c r="X21" s="54"/>
      <c r="Y21" s="57"/>
      <c r="Z21" s="58" t="str">
        <f>Calculator!W47</f>
        <v>Hotel</v>
      </c>
      <c r="AA21" s="90">
        <f>Calculator!X47</f>
        <v>0.63</v>
      </c>
      <c r="AB21" s="90">
        <f>Calculator!Y47</f>
        <v>0.64</v>
      </c>
      <c r="AC21" s="90">
        <f>Calculator!Z47</f>
        <v>0.63</v>
      </c>
      <c r="AD21" s="90">
        <f>Calculator!AA47</f>
        <v>0.64</v>
      </c>
      <c r="AE21" s="90">
        <f>Calculator!AB47</f>
        <v>0.61</v>
      </c>
      <c r="AF21" s="90">
        <f>Calculator!AC47</f>
        <v>0.59</v>
      </c>
      <c r="AG21" s="90">
        <f>Calculator!AD47</f>
        <v>0.64</v>
      </c>
      <c r="AH21" s="90">
        <f>Calculator!AE47</f>
        <v>0.65</v>
      </c>
      <c r="AI21" s="90">
        <f>Calculator!AF47</f>
        <v>0.64</v>
      </c>
      <c r="AJ21" s="90">
        <f>Calculator!AG47</f>
        <v>0.62</v>
      </c>
      <c r="AK21" s="90">
        <f>Calculator!AH47</f>
        <v>0.64</v>
      </c>
      <c r="AL21" s="90">
        <f>Calculator!AI47</f>
        <v>0.6</v>
      </c>
      <c r="AM21" s="90">
        <f>Calculator!AJ47</f>
        <v>0.59</v>
      </c>
      <c r="AN21" s="90">
        <f>Calculator!AK47</f>
        <v>0.6</v>
      </c>
      <c r="AO21" s="90">
        <f>Calculator!AL47</f>
        <v>0.59</v>
      </c>
      <c r="AP21" s="90">
        <f>Calculator!AM47</f>
        <v>0.57999999999999996</v>
      </c>
      <c r="AQ21" s="90">
        <f>Calculator!AN47</f>
        <v>0.6</v>
      </c>
      <c r="AR21" s="90">
        <f>Calculator!AO47</f>
        <v>0.56000000000000005</v>
      </c>
      <c r="AS21" s="91">
        <f>Calculator!AP47</f>
        <v>0.56000000000000005</v>
      </c>
    </row>
    <row r="22" spans="1:51" x14ac:dyDescent="0.3">
      <c r="B22" s="59"/>
      <c r="C22" s="60" t="str">
        <f>Calculator!W18</f>
        <v>Office</v>
      </c>
      <c r="D22" s="92">
        <f>Calculator!X18</f>
        <v>0.57999999999999996</v>
      </c>
      <c r="E22" s="92">
        <f>Calculator!Y18</f>
        <v>0.62</v>
      </c>
      <c r="F22" s="92">
        <f>Calculator!Z18</f>
        <v>0.57999999999999996</v>
      </c>
      <c r="G22" s="92">
        <f>Calculator!AA18</f>
        <v>0.62</v>
      </c>
      <c r="H22" s="92">
        <f>Calculator!AB18</f>
        <v>0.56999999999999995</v>
      </c>
      <c r="I22" s="92">
        <f>Calculator!AC18</f>
        <v>0.62</v>
      </c>
      <c r="J22" s="92">
        <f>Calculator!AD18</f>
        <v>0.6</v>
      </c>
      <c r="K22" s="92">
        <f>Calculator!AE18</f>
        <v>0.64</v>
      </c>
      <c r="L22" s="92">
        <f>Calculator!AF18</f>
        <v>0.54</v>
      </c>
      <c r="M22" s="92">
        <f>Calculator!AG18</f>
        <v>0.57999999999999996</v>
      </c>
      <c r="N22" s="92">
        <f>Calculator!AH18</f>
        <v>0.6</v>
      </c>
      <c r="O22" s="92">
        <f>Calculator!AI18</f>
        <v>0.57999999999999996</v>
      </c>
      <c r="P22" s="92">
        <f>Calculator!AJ18</f>
        <v>0.6</v>
      </c>
      <c r="Q22" s="92">
        <f>Calculator!AK18</f>
        <v>0.61</v>
      </c>
      <c r="R22" s="92">
        <f>Calculator!AL18</f>
        <v>0.57999999999999996</v>
      </c>
      <c r="S22" s="92">
        <f>Calculator!AM18</f>
        <v>0.61</v>
      </c>
      <c r="T22" s="92">
        <f>Calculator!AN18</f>
        <v>0.61</v>
      </c>
      <c r="U22" s="92">
        <f>Calculator!AO18</f>
        <v>0.56999999999999995</v>
      </c>
      <c r="V22" s="93">
        <f>Calculator!AP18</f>
        <v>0.61</v>
      </c>
      <c r="W22" s="54"/>
      <c r="X22" s="54"/>
      <c r="Y22" s="59"/>
      <c r="Z22" s="60" t="str">
        <f>Calculator!W48</f>
        <v>Office</v>
      </c>
      <c r="AA22" s="92">
        <f>Calculator!X48</f>
        <v>0.57999999999999996</v>
      </c>
      <c r="AB22" s="92">
        <f>Calculator!Y48</f>
        <v>0.62</v>
      </c>
      <c r="AC22" s="92">
        <f>Calculator!Z48</f>
        <v>0.57999999999999996</v>
      </c>
      <c r="AD22" s="92">
        <f>Calculator!AA48</f>
        <v>0.62</v>
      </c>
      <c r="AE22" s="92">
        <f>Calculator!AB48</f>
        <v>0.56999999999999995</v>
      </c>
      <c r="AF22" s="92">
        <f>Calculator!AC48</f>
        <v>0.62</v>
      </c>
      <c r="AG22" s="92">
        <f>Calculator!AD48</f>
        <v>0.6</v>
      </c>
      <c r="AH22" s="92">
        <f>Calculator!AE48</f>
        <v>0.64</v>
      </c>
      <c r="AI22" s="92">
        <f>Calculator!AF48</f>
        <v>0.54</v>
      </c>
      <c r="AJ22" s="92">
        <f>Calculator!AG48</f>
        <v>0.57999999999999996</v>
      </c>
      <c r="AK22" s="92">
        <f>Calculator!AH48</f>
        <v>0.61</v>
      </c>
      <c r="AL22" s="92">
        <f>Calculator!AI48</f>
        <v>0.57999999999999996</v>
      </c>
      <c r="AM22" s="92">
        <f>Calculator!AJ48</f>
        <v>0.6</v>
      </c>
      <c r="AN22" s="92">
        <f>Calculator!AK48</f>
        <v>0.61</v>
      </c>
      <c r="AO22" s="92">
        <f>Calculator!AL48</f>
        <v>0.57999999999999996</v>
      </c>
      <c r="AP22" s="92">
        <f>Calculator!AM48</f>
        <v>0.61</v>
      </c>
      <c r="AQ22" s="92">
        <f>Calculator!AN48</f>
        <v>0.61</v>
      </c>
      <c r="AR22" s="92">
        <f>Calculator!AO48</f>
        <v>0.55000000000000004</v>
      </c>
      <c r="AS22" s="93">
        <f>Calculator!AP48</f>
        <v>0.59</v>
      </c>
    </row>
    <row r="23" spans="1:51" x14ac:dyDescent="0.3">
      <c r="B23" s="57"/>
      <c r="C23" s="58" t="str">
        <f>Calculator!W19</f>
        <v>Food.Svc</v>
      </c>
      <c r="D23" s="90">
        <f>Calculator!X19</f>
        <v>0.62</v>
      </c>
      <c r="E23" s="90">
        <f>Calculator!Y19</f>
        <v>0.62</v>
      </c>
      <c r="F23" s="90">
        <f>Calculator!Z19</f>
        <v>0.62</v>
      </c>
      <c r="G23" s="90">
        <f>Calculator!AA19</f>
        <v>0.62</v>
      </c>
      <c r="H23" s="90">
        <f>Calculator!AB19</f>
        <v>0.57999999999999996</v>
      </c>
      <c r="I23" s="90">
        <f>Calculator!AC19</f>
        <v>0.61</v>
      </c>
      <c r="J23" s="90">
        <f>Calculator!AD19</f>
        <v>0.6</v>
      </c>
      <c r="K23" s="90">
        <f>Calculator!AE19</f>
        <v>0.6</v>
      </c>
      <c r="L23" s="90">
        <f>Calculator!AF19</f>
        <v>0.61</v>
      </c>
      <c r="M23" s="90">
        <f>Calculator!AG19</f>
        <v>0.57999999999999996</v>
      </c>
      <c r="N23" s="90">
        <f>Calculator!AH19</f>
        <v>0.55000000000000004</v>
      </c>
      <c r="O23" s="90">
        <f>Calculator!AI19</f>
        <v>0.6</v>
      </c>
      <c r="P23" s="90">
        <f>Calculator!AJ19</f>
        <v>0.62</v>
      </c>
      <c r="Q23" s="90">
        <f>Calculator!AK19</f>
        <v>0.57999999999999996</v>
      </c>
      <c r="R23" s="90">
        <f>Calculator!AL19</f>
        <v>0.6</v>
      </c>
      <c r="S23" s="90">
        <f>Calculator!AM19</f>
        <v>0.63</v>
      </c>
      <c r="T23" s="90">
        <f>Calculator!AN19</f>
        <v>0.6</v>
      </c>
      <c r="U23" s="90">
        <f>Calculator!AO19</f>
        <v>0.65</v>
      </c>
      <c r="V23" s="91">
        <f>Calculator!AP19</f>
        <v>0.68</v>
      </c>
      <c r="W23" s="54"/>
      <c r="X23" s="54"/>
      <c r="Y23" s="57"/>
      <c r="Z23" s="58" t="str">
        <f>Calculator!W49</f>
        <v>Food.Svc</v>
      </c>
      <c r="AA23" s="90">
        <f>Calculator!X49</f>
        <v>0.65</v>
      </c>
      <c r="AB23" s="90">
        <f>Calculator!Y49</f>
        <v>0.65</v>
      </c>
      <c r="AC23" s="90">
        <f>Calculator!Z49</f>
        <v>0.65</v>
      </c>
      <c r="AD23" s="90">
        <f>Calculator!AA49</f>
        <v>0.65</v>
      </c>
      <c r="AE23" s="90">
        <f>Calculator!AB49</f>
        <v>0.63</v>
      </c>
      <c r="AF23" s="90">
        <f>Calculator!AC49</f>
        <v>0.65</v>
      </c>
      <c r="AG23" s="90">
        <f>Calculator!AD49</f>
        <v>0.65</v>
      </c>
      <c r="AH23" s="90">
        <f>Calculator!AE49</f>
        <v>0.65</v>
      </c>
      <c r="AI23" s="90">
        <f>Calculator!AF49</f>
        <v>0.68</v>
      </c>
      <c r="AJ23" s="90">
        <f>Calculator!AG49</f>
        <v>0.64</v>
      </c>
      <c r="AK23" s="90">
        <f>Calculator!AH49</f>
        <v>0.62</v>
      </c>
      <c r="AL23" s="90">
        <f>Calculator!AI49</f>
        <v>0.65</v>
      </c>
      <c r="AM23" s="90">
        <f>Calculator!AJ49</f>
        <v>0.67</v>
      </c>
      <c r="AN23" s="90">
        <f>Calculator!AK49</f>
        <v>0.64</v>
      </c>
      <c r="AO23" s="90">
        <f>Calculator!AL49</f>
        <v>0.65</v>
      </c>
      <c r="AP23" s="90">
        <f>Calculator!AM49</f>
        <v>0.68</v>
      </c>
      <c r="AQ23" s="90">
        <f>Calculator!AN49</f>
        <v>0.67</v>
      </c>
      <c r="AR23" s="90">
        <f>Calculator!AO49</f>
        <v>0.7</v>
      </c>
      <c r="AS23" s="91">
        <f>Calculator!AP49</f>
        <v>0.72</v>
      </c>
    </row>
    <row r="24" spans="1:51" x14ac:dyDescent="0.3">
      <c r="B24" s="59"/>
      <c r="C24" s="60" t="str">
        <f>Calculator!W20</f>
        <v>Retail</v>
      </c>
      <c r="D24" s="92">
        <f>Calculator!X20</f>
        <v>0.52</v>
      </c>
      <c r="E24" s="92">
        <f>Calculator!Y20</f>
        <v>0.57999999999999996</v>
      </c>
      <c r="F24" s="92">
        <f>Calculator!Z20</f>
        <v>0.52</v>
      </c>
      <c r="G24" s="92">
        <f>Calculator!AA20</f>
        <v>0.57999999999999996</v>
      </c>
      <c r="H24" s="92">
        <f>Calculator!AB20</f>
        <v>0.53</v>
      </c>
      <c r="I24" s="92">
        <f>Calculator!AC20</f>
        <v>0.57999999999999996</v>
      </c>
      <c r="J24" s="92">
        <f>Calculator!AD20</f>
        <v>0.54</v>
      </c>
      <c r="K24" s="92">
        <f>Calculator!AE20</f>
        <v>0.62</v>
      </c>
      <c r="L24" s="92">
        <f>Calculator!AF20</f>
        <v>0.6</v>
      </c>
      <c r="M24" s="92">
        <f>Calculator!AG20</f>
        <v>0.55000000000000004</v>
      </c>
      <c r="N24" s="92">
        <f>Calculator!AH20</f>
        <v>0.6</v>
      </c>
      <c r="O24" s="92">
        <f>Calculator!AI20</f>
        <v>0.6</v>
      </c>
      <c r="P24" s="92">
        <f>Calculator!AJ20</f>
        <v>0.55000000000000004</v>
      </c>
      <c r="Q24" s="92">
        <f>Calculator!AK20</f>
        <v>0.59</v>
      </c>
      <c r="R24" s="92">
        <f>Calculator!AL20</f>
        <v>0.61</v>
      </c>
      <c r="S24" s="92">
        <f>Calculator!AM20</f>
        <v>0.55000000000000004</v>
      </c>
      <c r="T24" s="92">
        <f>Calculator!AN20</f>
        <v>0.57999999999999996</v>
      </c>
      <c r="U24" s="92">
        <f>Calculator!AO20</f>
        <v>0.53</v>
      </c>
      <c r="V24" s="93">
        <f>Calculator!AP20</f>
        <v>0.53</v>
      </c>
      <c r="W24" s="54"/>
      <c r="X24" s="54"/>
      <c r="Y24" s="59"/>
      <c r="Z24" s="60" t="str">
        <f>Calculator!W50</f>
        <v>Retail</v>
      </c>
      <c r="AA24" s="92">
        <f>Calculator!X50</f>
        <v>0.52</v>
      </c>
      <c r="AB24" s="92">
        <f>Calculator!Y50</f>
        <v>0.57999999999999996</v>
      </c>
      <c r="AC24" s="92">
        <f>Calculator!Z50</f>
        <v>0.52</v>
      </c>
      <c r="AD24" s="92">
        <f>Calculator!AA50</f>
        <v>0.57999999999999996</v>
      </c>
      <c r="AE24" s="92">
        <f>Calculator!AB50</f>
        <v>0.53</v>
      </c>
      <c r="AF24" s="92">
        <f>Calculator!AC50</f>
        <v>0.57999999999999996</v>
      </c>
      <c r="AG24" s="92">
        <f>Calculator!AD50</f>
        <v>0.54</v>
      </c>
      <c r="AH24" s="92">
        <f>Calculator!AE50</f>
        <v>0.62</v>
      </c>
      <c r="AI24" s="92">
        <f>Calculator!AF50</f>
        <v>0.61</v>
      </c>
      <c r="AJ24" s="92">
        <f>Calculator!AG50</f>
        <v>0.54</v>
      </c>
      <c r="AK24" s="92">
        <f>Calculator!AH50</f>
        <v>0.6</v>
      </c>
      <c r="AL24" s="92">
        <f>Calculator!AI50</f>
        <v>0.6</v>
      </c>
      <c r="AM24" s="92">
        <f>Calculator!AJ50</f>
        <v>0.54</v>
      </c>
      <c r="AN24" s="92">
        <f>Calculator!AK50</f>
        <v>0.6</v>
      </c>
      <c r="AO24" s="92">
        <f>Calculator!AL50</f>
        <v>0.6</v>
      </c>
      <c r="AP24" s="92">
        <f>Calculator!AM50</f>
        <v>0.53</v>
      </c>
      <c r="AQ24" s="92">
        <f>Calculator!AN50</f>
        <v>0.56000000000000005</v>
      </c>
      <c r="AR24" s="92">
        <f>Calculator!AO50</f>
        <v>0.51</v>
      </c>
      <c r="AS24" s="93">
        <f>Calculator!AP50</f>
        <v>0.52</v>
      </c>
    </row>
    <row r="25" spans="1:51" s="7" customFormat="1" ht="15" x14ac:dyDescent="0.35">
      <c r="A25" s="5"/>
      <c r="B25" s="57"/>
      <c r="C25" s="58" t="str">
        <f>Calculator!W21</f>
        <v>School</v>
      </c>
      <c r="D25" s="90">
        <f>Calculator!X21</f>
        <v>0.46</v>
      </c>
      <c r="E25" s="90">
        <f>Calculator!Y21</f>
        <v>0.53</v>
      </c>
      <c r="F25" s="90">
        <f>Calculator!Z21</f>
        <v>0.46</v>
      </c>
      <c r="G25" s="90">
        <f>Calculator!AA21</f>
        <v>0.53</v>
      </c>
      <c r="H25" s="90">
        <f>Calculator!AB21</f>
        <v>0.47</v>
      </c>
      <c r="I25" s="105">
        <f>Calculator!AC21</f>
        <v>0.53</v>
      </c>
      <c r="J25" s="90">
        <f>Calculator!AD21</f>
        <v>0.49</v>
      </c>
      <c r="K25" s="90">
        <f>Calculator!AE21</f>
        <v>0.52</v>
      </c>
      <c r="L25" s="90">
        <f>Calculator!AF21</f>
        <v>0.5</v>
      </c>
      <c r="M25" s="90">
        <f>Calculator!AG21</f>
        <v>0.49</v>
      </c>
      <c r="N25" s="90">
        <f>Calculator!AH21</f>
        <v>0.5</v>
      </c>
      <c r="O25" s="90">
        <f>Calculator!AI21</f>
        <v>0.49</v>
      </c>
      <c r="P25" s="90">
        <f>Calculator!AJ21</f>
        <v>0.5</v>
      </c>
      <c r="Q25" s="90">
        <f>Calculator!AK21</f>
        <v>0.5</v>
      </c>
      <c r="R25" s="90">
        <f>Calculator!AL21</f>
        <v>0.5</v>
      </c>
      <c r="S25" s="90">
        <f>Calculator!AM21</f>
        <v>0.49</v>
      </c>
      <c r="T25" s="90">
        <f>Calculator!AN21</f>
        <v>0.5</v>
      </c>
      <c r="U25" s="90">
        <f>Calculator!AO21</f>
        <v>0.47</v>
      </c>
      <c r="V25" s="91">
        <f>Calculator!AP21</f>
        <v>0.51</v>
      </c>
      <c r="W25" s="54"/>
      <c r="X25" s="54"/>
      <c r="Y25" s="57"/>
      <c r="Z25" s="58" t="str">
        <f>Calculator!W51</f>
        <v>School</v>
      </c>
      <c r="AA25" s="90">
        <f>Calculator!X51</f>
        <v>0.46</v>
      </c>
      <c r="AB25" s="90">
        <f>Calculator!Y51</f>
        <v>0.54</v>
      </c>
      <c r="AC25" s="90">
        <f>Calculator!Z51</f>
        <v>0.46</v>
      </c>
      <c r="AD25" s="90">
        <f>Calculator!AA51</f>
        <v>0.54</v>
      </c>
      <c r="AE25" s="90">
        <f>Calculator!AB51</f>
        <v>0.47</v>
      </c>
      <c r="AF25" s="90">
        <f>Calculator!AC51</f>
        <v>0.54</v>
      </c>
      <c r="AG25" s="90">
        <f>Calculator!AD51</f>
        <v>0.49</v>
      </c>
      <c r="AH25" s="90">
        <f>Calculator!AE51</f>
        <v>0.53</v>
      </c>
      <c r="AI25" s="90">
        <f>Calculator!AF51</f>
        <v>0.5</v>
      </c>
      <c r="AJ25" s="90">
        <f>Calculator!AG51</f>
        <v>0.49</v>
      </c>
      <c r="AK25" s="90">
        <f>Calculator!AH51</f>
        <v>0.51</v>
      </c>
      <c r="AL25" s="90">
        <f>Calculator!AI51</f>
        <v>0.51</v>
      </c>
      <c r="AM25" s="90">
        <f>Calculator!AJ51</f>
        <v>0.49</v>
      </c>
      <c r="AN25" s="90">
        <f>Calculator!AK51</f>
        <v>0.52</v>
      </c>
      <c r="AO25" s="90">
        <f>Calculator!AL51</f>
        <v>0.48</v>
      </c>
      <c r="AP25" s="90">
        <f>Calculator!AM51</f>
        <v>0.48</v>
      </c>
      <c r="AQ25" s="90">
        <f>Calculator!AN51</f>
        <v>0.49</v>
      </c>
      <c r="AR25" s="90">
        <f>Calculator!AO51</f>
        <v>0.46</v>
      </c>
      <c r="AS25" s="91">
        <f>Calculator!AP51</f>
        <v>0.5</v>
      </c>
      <c r="AT25" s="5"/>
      <c r="AU25" s="5"/>
      <c r="AV25" s="5"/>
      <c r="AW25" s="5"/>
      <c r="AX25" s="5"/>
      <c r="AY25" s="5"/>
    </row>
    <row r="26" spans="1:51" x14ac:dyDescent="0.3">
      <c r="B26" s="59"/>
      <c r="C26" s="60" t="str">
        <f>Calculator!W22</f>
        <v>Warehouse</v>
      </c>
      <c r="D26" s="92">
        <f>Calculator!X22</f>
        <v>0.51</v>
      </c>
      <c r="E26" s="92">
        <f>Calculator!Y22</f>
        <v>0.52</v>
      </c>
      <c r="F26" s="92">
        <f>Calculator!Z22</f>
        <v>0.51</v>
      </c>
      <c r="G26" s="92">
        <f>Calculator!AA22</f>
        <v>0.52</v>
      </c>
      <c r="H26" s="92">
        <f>Calculator!AB22</f>
        <v>0.56000000000000005</v>
      </c>
      <c r="I26" s="92">
        <f>Calculator!AC22</f>
        <v>0.57999999999999996</v>
      </c>
      <c r="J26" s="92">
        <f>Calculator!AD22</f>
        <v>0.56999999999999995</v>
      </c>
      <c r="K26" s="92">
        <f>Calculator!AE22</f>
        <v>0.59</v>
      </c>
      <c r="L26" s="92">
        <f>Calculator!AF22</f>
        <v>0.63</v>
      </c>
      <c r="M26" s="92">
        <f>Calculator!AG22</f>
        <v>0.57999999999999996</v>
      </c>
      <c r="N26" s="92">
        <f>Calculator!AH22</f>
        <v>0.6</v>
      </c>
      <c r="O26" s="92">
        <f>Calculator!AI22</f>
        <v>0.63</v>
      </c>
      <c r="P26" s="92">
        <f>Calculator!AJ22</f>
        <v>0.6</v>
      </c>
      <c r="Q26" s="92">
        <f>Calculator!AK22</f>
        <v>0.61</v>
      </c>
      <c r="R26" s="92">
        <f>Calculator!AL22</f>
        <v>0.65</v>
      </c>
      <c r="S26" s="92">
        <f>Calculator!AM22</f>
        <v>0.66</v>
      </c>
      <c r="T26" s="92">
        <f>Calculator!AN22</f>
        <v>0.66</v>
      </c>
      <c r="U26" s="92">
        <f>Calculator!AO22</f>
        <v>0.67</v>
      </c>
      <c r="V26" s="93">
        <f>Calculator!AP22</f>
        <v>0.67</v>
      </c>
      <c r="W26" s="54"/>
      <c r="X26" s="54"/>
      <c r="Y26" s="59"/>
      <c r="Z26" s="60" t="str">
        <f>Calculator!W52</f>
        <v>Warehouse</v>
      </c>
      <c r="AA26" s="92">
        <f>Calculator!X52</f>
        <v>0.5</v>
      </c>
      <c r="AB26" s="92">
        <f>Calculator!Y52</f>
        <v>0.52</v>
      </c>
      <c r="AC26" s="92">
        <f>Calculator!Z52</f>
        <v>0.5</v>
      </c>
      <c r="AD26" s="92">
        <f>Calculator!AA52</f>
        <v>0.52</v>
      </c>
      <c r="AE26" s="92">
        <f>Calculator!AB52</f>
        <v>0.55000000000000004</v>
      </c>
      <c r="AF26" s="92">
        <f>Calculator!AC52</f>
        <v>0.57999999999999996</v>
      </c>
      <c r="AG26" s="92">
        <f>Calculator!AD52</f>
        <v>0.56999999999999995</v>
      </c>
      <c r="AH26" s="92">
        <f>Calculator!AE52</f>
        <v>0.59</v>
      </c>
      <c r="AI26" s="92">
        <f>Calculator!AF52</f>
        <v>0.64</v>
      </c>
      <c r="AJ26" s="92">
        <f>Calculator!AG52</f>
        <v>0.57999999999999996</v>
      </c>
      <c r="AK26" s="92">
        <f>Calculator!AH52</f>
        <v>0.6</v>
      </c>
      <c r="AL26" s="92">
        <f>Calculator!AI52</f>
        <v>0.63</v>
      </c>
      <c r="AM26" s="92">
        <f>Calculator!AJ52</f>
        <v>0.61</v>
      </c>
      <c r="AN26" s="92">
        <f>Calculator!AK52</f>
        <v>0.61</v>
      </c>
      <c r="AO26" s="92">
        <f>Calculator!AL52</f>
        <v>0.65</v>
      </c>
      <c r="AP26" s="92">
        <f>Calculator!AM52</f>
        <v>0.64</v>
      </c>
      <c r="AQ26" s="92">
        <f>Calculator!AN52</f>
        <v>0.63</v>
      </c>
      <c r="AR26" s="92">
        <f>Calculator!AO52</f>
        <v>0.65</v>
      </c>
      <c r="AS26" s="93">
        <f>Calculator!AP52</f>
        <v>0.65</v>
      </c>
    </row>
    <row r="27" spans="1:51" x14ac:dyDescent="0.3">
      <c r="B27" s="61"/>
      <c r="C27" s="62" t="str">
        <f>Calculator!W23</f>
        <v>Other</v>
      </c>
      <c r="D27" s="94">
        <f>Calculator!X23</f>
        <v>0.62</v>
      </c>
      <c r="E27" s="94">
        <f>Calculator!Y23</f>
        <v>0.61</v>
      </c>
      <c r="F27" s="94">
        <f>Calculator!Z23</f>
        <v>0.62</v>
      </c>
      <c r="G27" s="94">
        <f>Calculator!AA23</f>
        <v>0.61</v>
      </c>
      <c r="H27" s="94">
        <f>Calculator!AB23</f>
        <v>0.55000000000000004</v>
      </c>
      <c r="I27" s="94">
        <f>Calculator!AC23</f>
        <v>0.56999999999999995</v>
      </c>
      <c r="J27" s="94">
        <f>Calculator!AD23</f>
        <v>0.56000000000000005</v>
      </c>
      <c r="K27" s="94">
        <f>Calculator!AE23</f>
        <v>0.61</v>
      </c>
      <c r="L27" s="94">
        <f>Calculator!AF23</f>
        <v>0.59</v>
      </c>
      <c r="M27" s="94">
        <f>Calculator!AG23</f>
        <v>0.57999999999999996</v>
      </c>
      <c r="N27" s="94">
        <f>Calculator!AH23</f>
        <v>0.56999999999999995</v>
      </c>
      <c r="O27" s="94">
        <f>Calculator!AI23</f>
        <v>0.61</v>
      </c>
      <c r="P27" s="94">
        <f>Calculator!AJ23</f>
        <v>0.56999999999999995</v>
      </c>
      <c r="Q27" s="94">
        <f>Calculator!AK23</f>
        <v>0.56999999999999995</v>
      </c>
      <c r="R27" s="94">
        <f>Calculator!AL23</f>
        <v>0.61</v>
      </c>
      <c r="S27" s="94">
        <f>Calculator!AM23</f>
        <v>0.56000000000000005</v>
      </c>
      <c r="T27" s="94">
        <f>Calculator!AN23</f>
        <v>0.56000000000000005</v>
      </c>
      <c r="U27" s="94">
        <f>Calculator!AO23</f>
        <v>0.53</v>
      </c>
      <c r="V27" s="95">
        <f>Calculator!AP23</f>
        <v>0.52</v>
      </c>
      <c r="W27" s="54"/>
      <c r="X27" s="54"/>
      <c r="Y27" s="61"/>
      <c r="Z27" s="62" t="str">
        <f>Calculator!W53</f>
        <v>Other</v>
      </c>
      <c r="AA27" s="94">
        <f>Calculator!X53</f>
        <v>0.61</v>
      </c>
      <c r="AB27" s="94">
        <f>Calculator!Y53</f>
        <v>0.62</v>
      </c>
      <c r="AC27" s="94">
        <f>Calculator!Z53</f>
        <v>0.61</v>
      </c>
      <c r="AD27" s="94">
        <f>Calculator!AA53</f>
        <v>0.62</v>
      </c>
      <c r="AE27" s="94">
        <f>Calculator!AB53</f>
        <v>0.56000000000000005</v>
      </c>
      <c r="AF27" s="94">
        <f>Calculator!AC53</f>
        <v>0.57999999999999996</v>
      </c>
      <c r="AG27" s="94">
        <f>Calculator!AD53</f>
        <v>0.56999999999999995</v>
      </c>
      <c r="AH27" s="94">
        <f>Calculator!AE53</f>
        <v>0.62</v>
      </c>
      <c r="AI27" s="94">
        <f>Calculator!AF53</f>
        <v>0.61</v>
      </c>
      <c r="AJ27" s="94">
        <f>Calculator!AG53</f>
        <v>0.6</v>
      </c>
      <c r="AK27" s="94">
        <f>Calculator!AH53</f>
        <v>0.57999999999999996</v>
      </c>
      <c r="AL27" s="94">
        <f>Calculator!AI53</f>
        <v>0.63</v>
      </c>
      <c r="AM27" s="94">
        <f>Calculator!AJ53</f>
        <v>0.57999999999999996</v>
      </c>
      <c r="AN27" s="94">
        <f>Calculator!AK53</f>
        <v>0.6</v>
      </c>
      <c r="AO27" s="94">
        <f>Calculator!AL53</f>
        <v>0.57999999999999996</v>
      </c>
      <c r="AP27" s="94">
        <f>Calculator!AM53</f>
        <v>0.56999999999999995</v>
      </c>
      <c r="AQ27" s="94">
        <f>Calculator!AN53</f>
        <v>0.55000000000000004</v>
      </c>
      <c r="AR27" s="94">
        <f>Calculator!AO53</f>
        <v>0.54</v>
      </c>
      <c r="AS27" s="95">
        <f>Calculator!AP53</f>
        <v>0.53</v>
      </c>
    </row>
    <row r="28" spans="1:51" x14ac:dyDescent="0.3">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row>
    <row r="29" spans="1:51" ht="15" x14ac:dyDescent="0.35">
      <c r="A29" s="7"/>
      <c r="B29" s="63"/>
      <c r="C29" s="64" t="str">
        <f>Calculator!W28</f>
        <v>BPF_Source</v>
      </c>
      <c r="D29" s="64"/>
      <c r="E29" s="64"/>
      <c r="F29" s="64"/>
      <c r="G29" s="64"/>
      <c r="H29" s="64"/>
      <c r="I29" s="64"/>
      <c r="J29" s="64"/>
      <c r="K29" s="64"/>
      <c r="L29" s="64"/>
      <c r="M29" s="64"/>
      <c r="N29" s="64"/>
      <c r="O29" s="64"/>
      <c r="P29" s="64"/>
      <c r="Q29" s="64"/>
      <c r="R29" s="64"/>
      <c r="S29" s="64"/>
      <c r="T29" s="64"/>
      <c r="U29" s="64"/>
      <c r="V29" s="65"/>
      <c r="W29" s="54"/>
      <c r="X29" s="54"/>
      <c r="Y29" s="66"/>
      <c r="Z29" s="67" t="str">
        <f>Calculator!W55</f>
        <v>BPF_Site</v>
      </c>
      <c r="AA29" s="67"/>
      <c r="AB29" s="67"/>
      <c r="AC29" s="67"/>
      <c r="AD29" s="67"/>
      <c r="AE29" s="67"/>
      <c r="AF29" s="67"/>
      <c r="AG29" s="67"/>
      <c r="AH29" s="67"/>
      <c r="AI29" s="67"/>
      <c r="AJ29" s="67"/>
      <c r="AK29" s="67"/>
      <c r="AL29" s="67"/>
      <c r="AM29" s="67"/>
      <c r="AN29" s="67"/>
      <c r="AO29" s="67"/>
      <c r="AP29" s="67"/>
      <c r="AQ29" s="67"/>
      <c r="AR29" s="67"/>
      <c r="AS29" s="68"/>
      <c r="AT29" s="7"/>
      <c r="AU29" s="7"/>
      <c r="AV29" s="7"/>
      <c r="AW29" s="7"/>
      <c r="AX29" s="7"/>
      <c r="AY29" s="7"/>
    </row>
    <row r="30" spans="1:51" x14ac:dyDescent="0.3">
      <c r="B30" s="69"/>
      <c r="C30" s="70" t="str">
        <f>Calculator!W29</f>
        <v>Group</v>
      </c>
      <c r="D30" s="96" t="str">
        <f>Calculator!X29</f>
        <v>0A</v>
      </c>
      <c r="E30" s="96" t="str">
        <f>Calculator!Y29</f>
        <v>0B</v>
      </c>
      <c r="F30" s="96" t="str">
        <f>Calculator!Z29</f>
        <v>1A</v>
      </c>
      <c r="G30" s="96" t="str">
        <f>Calculator!AA29</f>
        <v>1B</v>
      </c>
      <c r="H30" s="96" t="str">
        <f>Calculator!AB29</f>
        <v>2A</v>
      </c>
      <c r="I30" s="96" t="str">
        <f>Calculator!AC29</f>
        <v>2B</v>
      </c>
      <c r="J30" s="96" t="str">
        <f>Calculator!AD29</f>
        <v>3A</v>
      </c>
      <c r="K30" s="96" t="str">
        <f>Calculator!AE29</f>
        <v>3B</v>
      </c>
      <c r="L30" s="96" t="str">
        <f>Calculator!AF29</f>
        <v>3C</v>
      </c>
      <c r="M30" s="96" t="str">
        <f>Calculator!AG29</f>
        <v>4A</v>
      </c>
      <c r="N30" s="96" t="str">
        <f>Calculator!AH29</f>
        <v>4B</v>
      </c>
      <c r="O30" s="96" t="str">
        <f>Calculator!AI29</f>
        <v>4C</v>
      </c>
      <c r="P30" s="96" t="str">
        <f>Calculator!AJ29</f>
        <v>5A</v>
      </c>
      <c r="Q30" s="96" t="str">
        <f>Calculator!AK29</f>
        <v>5B</v>
      </c>
      <c r="R30" s="96" t="str">
        <f>Calculator!AL29</f>
        <v>5C</v>
      </c>
      <c r="S30" s="96" t="str">
        <f>Calculator!AM29</f>
        <v>6A</v>
      </c>
      <c r="T30" s="96" t="str">
        <f>Calculator!AN29</f>
        <v>6B</v>
      </c>
      <c r="U30" s="96" t="str">
        <f>Calculator!AO29</f>
        <v>7</v>
      </c>
      <c r="V30" s="97" t="str">
        <f>Calculator!AP29</f>
        <v>8</v>
      </c>
      <c r="W30" s="54"/>
      <c r="X30" s="54"/>
      <c r="Y30" s="71"/>
      <c r="Z30" s="72" t="str">
        <f>Calculator!W56</f>
        <v>Group</v>
      </c>
      <c r="AA30" s="103" t="str">
        <f>Calculator!X56</f>
        <v>0A</v>
      </c>
      <c r="AB30" s="103" t="str">
        <f>Calculator!Y56</f>
        <v>0B</v>
      </c>
      <c r="AC30" s="103" t="str">
        <f>Calculator!Z56</f>
        <v>1A</v>
      </c>
      <c r="AD30" s="103" t="str">
        <f>Calculator!AA56</f>
        <v>1B</v>
      </c>
      <c r="AE30" s="103" t="str">
        <f>Calculator!AB56</f>
        <v>2A</v>
      </c>
      <c r="AF30" s="103" t="str">
        <f>Calculator!AC56</f>
        <v>2B</v>
      </c>
      <c r="AG30" s="103" t="str">
        <f>Calculator!AD56</f>
        <v>3A</v>
      </c>
      <c r="AH30" s="103" t="str">
        <f>Calculator!AE56</f>
        <v>3B</v>
      </c>
      <c r="AI30" s="103" t="str">
        <f>Calculator!AF56</f>
        <v>3C</v>
      </c>
      <c r="AJ30" s="103" t="str">
        <f>Calculator!AG56</f>
        <v>4A</v>
      </c>
      <c r="AK30" s="103" t="str">
        <f>Calculator!AH56</f>
        <v>4B</v>
      </c>
      <c r="AL30" s="103" t="str">
        <f>Calculator!AI56</f>
        <v>4C</v>
      </c>
      <c r="AM30" s="103" t="str">
        <f>Calculator!AJ56</f>
        <v>5A</v>
      </c>
      <c r="AN30" s="103" t="str">
        <f>Calculator!AK56</f>
        <v>5B</v>
      </c>
      <c r="AO30" s="103" t="str">
        <f>Calculator!AL56</f>
        <v>5C</v>
      </c>
      <c r="AP30" s="103" t="str">
        <f>Calculator!AM56</f>
        <v>6A</v>
      </c>
      <c r="AQ30" s="103" t="str">
        <f>Calculator!AN56</f>
        <v>6B</v>
      </c>
      <c r="AR30" s="103" t="str">
        <f>Calculator!AO56</f>
        <v>7</v>
      </c>
      <c r="AS30" s="104" t="str">
        <f>Calculator!AP56</f>
        <v>8</v>
      </c>
    </row>
    <row r="31" spans="1:51" x14ac:dyDescent="0.3">
      <c r="B31" s="40"/>
      <c r="C31" s="58" t="str">
        <f>Calculator!W30</f>
        <v>Apartment</v>
      </c>
      <c r="D31" s="90">
        <f>Calculator!X30</f>
        <v>0.73</v>
      </c>
      <c r="E31" s="90">
        <f>Calculator!Y30</f>
        <v>0.73</v>
      </c>
      <c r="F31" s="90">
        <f>Calculator!Z30</f>
        <v>0.73</v>
      </c>
      <c r="G31" s="90">
        <f>Calculator!AA30</f>
        <v>0.73</v>
      </c>
      <c r="H31" s="90">
        <f>Calculator!AB30</f>
        <v>0.71</v>
      </c>
      <c r="I31" s="90">
        <f>Calculator!AC30</f>
        <v>0.69</v>
      </c>
      <c r="J31" s="90">
        <f>Calculator!AD30</f>
        <v>0.75</v>
      </c>
      <c r="K31" s="90">
        <f>Calculator!AE30</f>
        <v>0.74</v>
      </c>
      <c r="L31" s="90">
        <f>Calculator!AF30</f>
        <v>0.69</v>
      </c>
      <c r="M31" s="90">
        <f>Calculator!AG30</f>
        <v>0.78</v>
      </c>
      <c r="N31" s="90">
        <f>Calculator!AH30</f>
        <v>0.81</v>
      </c>
      <c r="O31" s="90">
        <f>Calculator!AI30</f>
        <v>0.8</v>
      </c>
      <c r="P31" s="90">
        <f>Calculator!AJ30</f>
        <v>0.76</v>
      </c>
      <c r="Q31" s="90">
        <f>Calculator!AK30</f>
        <v>0.79</v>
      </c>
      <c r="R31" s="90">
        <f>Calculator!AL30</f>
        <v>0.8</v>
      </c>
      <c r="S31" s="90">
        <f>Calculator!AM30</f>
        <v>0.76</v>
      </c>
      <c r="T31" s="90">
        <f>Calculator!AN30</f>
        <v>0.78</v>
      </c>
      <c r="U31" s="90">
        <f>Calculator!AO30</f>
        <v>0.73</v>
      </c>
      <c r="V31" s="91">
        <f>Calculator!AP30</f>
        <v>0.8</v>
      </c>
      <c r="W31" s="54"/>
      <c r="X31" s="54"/>
      <c r="Y31" s="57"/>
      <c r="Z31" s="58" t="str">
        <f>Calculator!W57</f>
        <v>Apartment</v>
      </c>
      <c r="AA31" s="90">
        <f>Calculator!X57</f>
        <v>0.75</v>
      </c>
      <c r="AB31" s="90">
        <f>Calculator!Y57</f>
        <v>0.74</v>
      </c>
      <c r="AC31" s="90">
        <f>Calculator!Z57</f>
        <v>0.75</v>
      </c>
      <c r="AD31" s="90">
        <f>Calculator!AA57</f>
        <v>0.74</v>
      </c>
      <c r="AE31" s="90">
        <f>Calculator!AB57</f>
        <v>0.72</v>
      </c>
      <c r="AF31" s="90">
        <f>Calculator!AC57</f>
        <v>0.71</v>
      </c>
      <c r="AG31" s="90">
        <f>Calculator!AD57</f>
        <v>0.76</v>
      </c>
      <c r="AH31" s="90">
        <f>Calculator!AE57</f>
        <v>0.76</v>
      </c>
      <c r="AI31" s="90">
        <f>Calculator!AF57</f>
        <v>0.72</v>
      </c>
      <c r="AJ31" s="90">
        <f>Calculator!AG57</f>
        <v>0.76</v>
      </c>
      <c r="AK31" s="90">
        <f>Calculator!AH57</f>
        <v>0.8</v>
      </c>
      <c r="AL31" s="90">
        <f>Calculator!AI57</f>
        <v>0.78</v>
      </c>
      <c r="AM31" s="90">
        <f>Calculator!AJ57</f>
        <v>0.73</v>
      </c>
      <c r="AN31" s="90">
        <f>Calculator!AK57</f>
        <v>0.77</v>
      </c>
      <c r="AO31" s="90">
        <f>Calculator!AL57</f>
        <v>0.76</v>
      </c>
      <c r="AP31" s="90">
        <f>Calculator!AM57</f>
        <v>0.72</v>
      </c>
      <c r="AQ31" s="90">
        <f>Calculator!AN57</f>
        <v>0.75</v>
      </c>
      <c r="AR31" s="90">
        <f>Calculator!AO57</f>
        <v>0.69</v>
      </c>
      <c r="AS31" s="91">
        <f>Calculator!AP57</f>
        <v>0.78</v>
      </c>
    </row>
    <row r="32" spans="1:51" x14ac:dyDescent="0.3">
      <c r="B32" s="73"/>
      <c r="C32" s="60" t="str">
        <f>Calculator!W31</f>
        <v>Medical</v>
      </c>
      <c r="D32" s="98">
        <f>Calculator!X31</f>
        <v>0.63</v>
      </c>
      <c r="E32" s="92">
        <f>Calculator!Y31</f>
        <v>0.56000000000000005</v>
      </c>
      <c r="F32" s="92">
        <f>Calculator!Z31</f>
        <v>0.63</v>
      </c>
      <c r="G32" s="92">
        <f>Calculator!AA31</f>
        <v>0.56000000000000005</v>
      </c>
      <c r="H32" s="92">
        <f>Calculator!AB31</f>
        <v>0.6</v>
      </c>
      <c r="I32" s="92">
        <f>Calculator!AC31</f>
        <v>0.56000000000000005</v>
      </c>
      <c r="J32" s="92">
        <f>Calculator!AD31</f>
        <v>0.6</v>
      </c>
      <c r="K32" s="92">
        <f>Calculator!AE31</f>
        <v>0.56000000000000005</v>
      </c>
      <c r="L32" s="92">
        <f>Calculator!AF31</f>
        <v>0.54</v>
      </c>
      <c r="M32" s="92">
        <f>Calculator!AG31</f>
        <v>0.56000000000000005</v>
      </c>
      <c r="N32" s="92">
        <f>Calculator!AH31</f>
        <v>0.53</v>
      </c>
      <c r="O32" s="92">
        <f>Calculator!AI31</f>
        <v>0.55000000000000004</v>
      </c>
      <c r="P32" s="92">
        <f>Calculator!AJ31</f>
        <v>0.59</v>
      </c>
      <c r="Q32" s="92">
        <f>Calculator!AK31</f>
        <v>0.53</v>
      </c>
      <c r="R32" s="92">
        <f>Calculator!AL31</f>
        <v>0.55000000000000004</v>
      </c>
      <c r="S32" s="92">
        <f>Calculator!AM31</f>
        <v>0.56999999999999995</v>
      </c>
      <c r="T32" s="92">
        <f>Calculator!AN31</f>
        <v>0.52</v>
      </c>
      <c r="U32" s="92">
        <f>Calculator!AO31</f>
        <v>0.55000000000000004</v>
      </c>
      <c r="V32" s="93">
        <f>Calculator!AP31</f>
        <v>0.56000000000000005</v>
      </c>
      <c r="W32" s="54"/>
      <c r="X32" s="54"/>
      <c r="Y32" s="59"/>
      <c r="Z32" s="60" t="str">
        <f>Calculator!W58</f>
        <v>Medical</v>
      </c>
      <c r="AA32" s="92">
        <f>Calculator!X58</f>
        <v>0.62</v>
      </c>
      <c r="AB32" s="92">
        <f>Calculator!Y58</f>
        <v>0.57999999999999996</v>
      </c>
      <c r="AC32" s="92">
        <f>Calculator!Z58</f>
        <v>0.62</v>
      </c>
      <c r="AD32" s="92">
        <f>Calculator!AA58</f>
        <v>0.57999999999999996</v>
      </c>
      <c r="AE32" s="92">
        <f>Calculator!AB58</f>
        <v>0.59</v>
      </c>
      <c r="AF32" s="92">
        <f>Calculator!AC58</f>
        <v>0.56000000000000005</v>
      </c>
      <c r="AG32" s="92">
        <f>Calculator!AD58</f>
        <v>0.59</v>
      </c>
      <c r="AH32" s="92">
        <f>Calculator!AE58</f>
        <v>0.56999999999999995</v>
      </c>
      <c r="AI32" s="92">
        <f>Calculator!AF58</f>
        <v>0.54</v>
      </c>
      <c r="AJ32" s="92">
        <f>Calculator!AG58</f>
        <v>0.56000000000000005</v>
      </c>
      <c r="AK32" s="92">
        <f>Calculator!AH58</f>
        <v>0.54</v>
      </c>
      <c r="AL32" s="92">
        <f>Calculator!AI58</f>
        <v>0.55000000000000004</v>
      </c>
      <c r="AM32" s="92">
        <f>Calculator!AJ58</f>
        <v>0.57999999999999996</v>
      </c>
      <c r="AN32" s="92">
        <f>Calculator!AK58</f>
        <v>0.54</v>
      </c>
      <c r="AO32" s="92">
        <f>Calculator!AL58</f>
        <v>0.56000000000000005</v>
      </c>
      <c r="AP32" s="92">
        <f>Calculator!AM58</f>
        <v>0.56000000000000005</v>
      </c>
      <c r="AQ32" s="92">
        <f>Calculator!AN58</f>
        <v>0.54</v>
      </c>
      <c r="AR32" s="92">
        <f>Calculator!AO58</f>
        <v>0.55000000000000004</v>
      </c>
      <c r="AS32" s="93">
        <f>Calculator!AP58</f>
        <v>0.56000000000000005</v>
      </c>
    </row>
    <row r="33" spans="1:51" x14ac:dyDescent="0.3">
      <c r="B33" s="40"/>
      <c r="C33" s="58" t="str">
        <f>Calculator!W32</f>
        <v>Hotel</v>
      </c>
      <c r="D33" s="99">
        <f>Calculator!X32</f>
        <v>0.63</v>
      </c>
      <c r="E33" s="90">
        <f>Calculator!Y32</f>
        <v>0.64</v>
      </c>
      <c r="F33" s="90">
        <f>Calculator!Z32</f>
        <v>0.63</v>
      </c>
      <c r="G33" s="90">
        <f>Calculator!AA32</f>
        <v>0.64</v>
      </c>
      <c r="H33" s="90">
        <f>Calculator!AB32</f>
        <v>0.6</v>
      </c>
      <c r="I33" s="90">
        <f>Calculator!AC32</f>
        <v>0.57999999999999996</v>
      </c>
      <c r="J33" s="90">
        <f>Calculator!AD32</f>
        <v>0.63</v>
      </c>
      <c r="K33" s="90">
        <f>Calculator!AE32</f>
        <v>0.64</v>
      </c>
      <c r="L33" s="90">
        <f>Calculator!AF32</f>
        <v>0.64</v>
      </c>
      <c r="M33" s="90">
        <f>Calculator!AG32</f>
        <v>0.61</v>
      </c>
      <c r="N33" s="90">
        <f>Calculator!AH32</f>
        <v>0.63</v>
      </c>
      <c r="O33" s="90">
        <f>Calculator!AI32</f>
        <v>0.6</v>
      </c>
      <c r="P33" s="90">
        <f>Calculator!AJ32</f>
        <v>0.57999999999999996</v>
      </c>
      <c r="Q33" s="90">
        <f>Calculator!AK32</f>
        <v>0.6</v>
      </c>
      <c r="R33" s="90">
        <f>Calculator!AL32</f>
        <v>0.59</v>
      </c>
      <c r="S33" s="90">
        <f>Calculator!AM32</f>
        <v>0.57999999999999996</v>
      </c>
      <c r="T33" s="90">
        <f>Calculator!AN32</f>
        <v>0.6</v>
      </c>
      <c r="U33" s="90">
        <f>Calculator!AO32</f>
        <v>0.56000000000000005</v>
      </c>
      <c r="V33" s="91">
        <f>Calculator!AP32</f>
        <v>0.56999999999999995</v>
      </c>
      <c r="W33" s="54"/>
      <c r="X33" s="54"/>
      <c r="Y33" s="57"/>
      <c r="Z33" s="58" t="str">
        <f>Calculator!W59</f>
        <v>Hotel</v>
      </c>
      <c r="AA33" s="90">
        <f>Calculator!X59</f>
        <v>0.65</v>
      </c>
      <c r="AB33" s="90">
        <f>Calculator!Y59</f>
        <v>0.65</v>
      </c>
      <c r="AC33" s="90">
        <f>Calculator!Z59</f>
        <v>0.65</v>
      </c>
      <c r="AD33" s="90">
        <f>Calculator!AA59</f>
        <v>0.65</v>
      </c>
      <c r="AE33" s="90">
        <f>Calculator!AB59</f>
        <v>0.62</v>
      </c>
      <c r="AF33" s="90">
        <f>Calculator!AC59</f>
        <v>0.59</v>
      </c>
      <c r="AG33" s="90">
        <f>Calculator!AD59</f>
        <v>0.66</v>
      </c>
      <c r="AH33" s="90">
        <f>Calculator!AE59</f>
        <v>0.66</v>
      </c>
      <c r="AI33" s="90">
        <f>Calculator!AF59</f>
        <v>0.65</v>
      </c>
      <c r="AJ33" s="90">
        <f>Calculator!AG59</f>
        <v>0.63</v>
      </c>
      <c r="AK33" s="90">
        <f>Calculator!AH59</f>
        <v>0.64</v>
      </c>
      <c r="AL33" s="90">
        <f>Calculator!AI59</f>
        <v>0.6</v>
      </c>
      <c r="AM33" s="90">
        <f>Calculator!AJ59</f>
        <v>0.59</v>
      </c>
      <c r="AN33" s="90">
        <f>Calculator!AK59</f>
        <v>0.6</v>
      </c>
      <c r="AO33" s="90">
        <f>Calculator!AL59</f>
        <v>0.59</v>
      </c>
      <c r="AP33" s="90">
        <f>Calculator!AM59</f>
        <v>0.57999999999999996</v>
      </c>
      <c r="AQ33" s="90">
        <f>Calculator!AN59</f>
        <v>0.6</v>
      </c>
      <c r="AR33" s="90">
        <f>Calculator!AO59</f>
        <v>0.56000000000000005</v>
      </c>
      <c r="AS33" s="91">
        <f>Calculator!AP59</f>
        <v>0.56000000000000005</v>
      </c>
    </row>
    <row r="34" spans="1:51" x14ac:dyDescent="0.3">
      <c r="B34" s="73"/>
      <c r="C34" s="60" t="str">
        <f>Calculator!W33</f>
        <v>Office</v>
      </c>
      <c r="D34" s="98">
        <f>Calculator!X33</f>
        <v>0.57999999999999996</v>
      </c>
      <c r="E34" s="92">
        <f>Calculator!Y33</f>
        <v>0.62</v>
      </c>
      <c r="F34" s="92">
        <f>Calculator!Z33</f>
        <v>0.57999999999999996</v>
      </c>
      <c r="G34" s="92">
        <f>Calculator!AA33</f>
        <v>0.62</v>
      </c>
      <c r="H34" s="92">
        <f>Calculator!AB33</f>
        <v>0.56999999999999995</v>
      </c>
      <c r="I34" s="92">
        <f>Calculator!AC33</f>
        <v>0.62</v>
      </c>
      <c r="J34" s="92">
        <f>Calculator!AD33</f>
        <v>0.6</v>
      </c>
      <c r="K34" s="92">
        <f>Calculator!AE33</f>
        <v>0.64</v>
      </c>
      <c r="L34" s="92">
        <f>Calculator!AF33</f>
        <v>0.54</v>
      </c>
      <c r="M34" s="92">
        <f>Calculator!AG33</f>
        <v>0.57999999999999996</v>
      </c>
      <c r="N34" s="92">
        <f>Calculator!AH33</f>
        <v>0.61</v>
      </c>
      <c r="O34" s="92">
        <f>Calculator!AI33</f>
        <v>0.57999999999999996</v>
      </c>
      <c r="P34" s="92">
        <f>Calculator!AJ33</f>
        <v>0.6</v>
      </c>
      <c r="Q34" s="92">
        <f>Calculator!AK33</f>
        <v>0.61</v>
      </c>
      <c r="R34" s="92">
        <f>Calculator!AL33</f>
        <v>0.57999999999999996</v>
      </c>
      <c r="S34" s="92">
        <f>Calculator!AM33</f>
        <v>0.61</v>
      </c>
      <c r="T34" s="92">
        <f>Calculator!AN33</f>
        <v>0.61</v>
      </c>
      <c r="U34" s="92">
        <f>Calculator!AO33</f>
        <v>0.56000000000000005</v>
      </c>
      <c r="V34" s="93">
        <f>Calculator!AP33</f>
        <v>0.6</v>
      </c>
      <c r="W34" s="54"/>
      <c r="X34" s="54"/>
      <c r="Y34" s="59"/>
      <c r="Z34" s="60" t="str">
        <f>Calculator!W60</f>
        <v>Office</v>
      </c>
      <c r="AA34" s="92">
        <f>Calculator!X60</f>
        <v>0.57999999999999996</v>
      </c>
      <c r="AB34" s="92">
        <f>Calculator!Y60</f>
        <v>0.62</v>
      </c>
      <c r="AC34" s="92">
        <f>Calculator!Z60</f>
        <v>0.57999999999999996</v>
      </c>
      <c r="AD34" s="92">
        <f>Calculator!AA60</f>
        <v>0.62</v>
      </c>
      <c r="AE34" s="92">
        <f>Calculator!AB60</f>
        <v>0.56000000000000005</v>
      </c>
      <c r="AF34" s="92">
        <f>Calculator!AC60</f>
        <v>0.62</v>
      </c>
      <c r="AG34" s="92">
        <f>Calculator!AD60</f>
        <v>0.6</v>
      </c>
      <c r="AH34" s="92">
        <f>Calculator!AE60</f>
        <v>0.65</v>
      </c>
      <c r="AI34" s="92">
        <f>Calculator!AF60</f>
        <v>0.54</v>
      </c>
      <c r="AJ34" s="92">
        <f>Calculator!AG60</f>
        <v>0.59</v>
      </c>
      <c r="AK34" s="92">
        <f>Calculator!AH60</f>
        <v>0.6</v>
      </c>
      <c r="AL34" s="92">
        <f>Calculator!AI60</f>
        <v>0.56999999999999995</v>
      </c>
      <c r="AM34" s="92">
        <f>Calculator!AJ60</f>
        <v>0.61</v>
      </c>
      <c r="AN34" s="92">
        <f>Calculator!AK60</f>
        <v>0.6</v>
      </c>
      <c r="AO34" s="92">
        <f>Calculator!AL60</f>
        <v>0.56999999999999995</v>
      </c>
      <c r="AP34" s="92">
        <f>Calculator!AM60</f>
        <v>0.61</v>
      </c>
      <c r="AQ34" s="92">
        <f>Calculator!AN60</f>
        <v>0.62</v>
      </c>
      <c r="AR34" s="92">
        <f>Calculator!AO60</f>
        <v>0.54</v>
      </c>
      <c r="AS34" s="93">
        <f>Calculator!AP60</f>
        <v>0.56999999999999995</v>
      </c>
    </row>
    <row r="35" spans="1:51" x14ac:dyDescent="0.3">
      <c r="B35" s="40"/>
      <c r="C35" s="58" t="str">
        <f>Calculator!W34</f>
        <v>Food.Svc</v>
      </c>
      <c r="D35" s="99">
        <f>Calculator!X34</f>
        <v>0.64</v>
      </c>
      <c r="E35" s="90">
        <f>Calculator!Y34</f>
        <v>0.64</v>
      </c>
      <c r="F35" s="90">
        <f>Calculator!Z34</f>
        <v>0.64</v>
      </c>
      <c r="G35" s="90">
        <f>Calculator!AA34</f>
        <v>0.64</v>
      </c>
      <c r="H35" s="90">
        <f>Calculator!AB34</f>
        <v>0.61</v>
      </c>
      <c r="I35" s="90">
        <f>Calculator!AC34</f>
        <v>0.63</v>
      </c>
      <c r="J35" s="90">
        <f>Calculator!AD34</f>
        <v>0.63</v>
      </c>
      <c r="K35" s="90">
        <f>Calculator!AE34</f>
        <v>0.63</v>
      </c>
      <c r="L35" s="90">
        <f>Calculator!AF34</f>
        <v>0.65</v>
      </c>
      <c r="M35" s="90">
        <f>Calculator!AG34</f>
        <v>0.61</v>
      </c>
      <c r="N35" s="90">
        <f>Calculator!AH34</f>
        <v>0.59</v>
      </c>
      <c r="O35" s="90">
        <f>Calculator!AI34</f>
        <v>0.63</v>
      </c>
      <c r="P35" s="90">
        <f>Calculator!AJ34</f>
        <v>0.65</v>
      </c>
      <c r="Q35" s="90">
        <f>Calculator!AK34</f>
        <v>0.61</v>
      </c>
      <c r="R35" s="90">
        <f>Calculator!AL34</f>
        <v>0.63</v>
      </c>
      <c r="S35" s="90">
        <f>Calculator!AM34</f>
        <v>0.66</v>
      </c>
      <c r="T35" s="90">
        <f>Calculator!AN34</f>
        <v>0.64</v>
      </c>
      <c r="U35" s="90">
        <f>Calculator!AO34</f>
        <v>0.68</v>
      </c>
      <c r="V35" s="91">
        <f>Calculator!AP34</f>
        <v>0.7</v>
      </c>
      <c r="W35" s="54"/>
      <c r="X35" s="54"/>
      <c r="Y35" s="57"/>
      <c r="Z35" s="58" t="str">
        <f>Calculator!W61</f>
        <v>Food.Svc</v>
      </c>
      <c r="AA35" s="90">
        <f>Calculator!X61</f>
        <v>0.69</v>
      </c>
      <c r="AB35" s="90">
        <f>Calculator!Y61</f>
        <v>0.69</v>
      </c>
      <c r="AC35" s="90">
        <f>Calculator!Z61</f>
        <v>0.69</v>
      </c>
      <c r="AD35" s="90">
        <f>Calculator!AA61</f>
        <v>0.69</v>
      </c>
      <c r="AE35" s="90">
        <f>Calculator!AB61</f>
        <v>0.68</v>
      </c>
      <c r="AF35" s="90">
        <f>Calculator!AC61</f>
        <v>0.69</v>
      </c>
      <c r="AG35" s="90">
        <f>Calculator!AD61</f>
        <v>0.71</v>
      </c>
      <c r="AH35" s="90">
        <f>Calculator!AE61</f>
        <v>0.71</v>
      </c>
      <c r="AI35" s="90">
        <f>Calculator!AF61</f>
        <v>0.72</v>
      </c>
      <c r="AJ35" s="90">
        <f>Calculator!AG61</f>
        <v>0.69</v>
      </c>
      <c r="AK35" s="90">
        <f>Calculator!AH61</f>
        <v>0.68</v>
      </c>
      <c r="AL35" s="90">
        <f>Calculator!AI61</f>
        <v>0.69</v>
      </c>
      <c r="AM35" s="90">
        <f>Calculator!AJ61</f>
        <v>0.71</v>
      </c>
      <c r="AN35" s="90">
        <f>Calculator!AK61</f>
        <v>0.69</v>
      </c>
      <c r="AO35" s="90">
        <f>Calculator!AL61</f>
        <v>0.68</v>
      </c>
      <c r="AP35" s="90">
        <f>Calculator!AM61</f>
        <v>0.72</v>
      </c>
      <c r="AQ35" s="90">
        <f>Calculator!AN61</f>
        <v>0.72</v>
      </c>
      <c r="AR35" s="90">
        <f>Calculator!AO61</f>
        <v>0.73</v>
      </c>
      <c r="AS35" s="91">
        <f>Calculator!AP61</f>
        <v>0.75</v>
      </c>
    </row>
    <row r="36" spans="1:51" x14ac:dyDescent="0.3">
      <c r="B36" s="73"/>
      <c r="C36" s="60" t="str">
        <f>Calculator!W35</f>
        <v>Retail</v>
      </c>
      <c r="D36" s="98">
        <f>Calculator!X35</f>
        <v>0.52</v>
      </c>
      <c r="E36" s="92">
        <f>Calculator!Y35</f>
        <v>0.57999999999999996</v>
      </c>
      <c r="F36" s="92">
        <f>Calculator!Z35</f>
        <v>0.52</v>
      </c>
      <c r="G36" s="92">
        <f>Calculator!AA35</f>
        <v>0.57999999999999996</v>
      </c>
      <c r="H36" s="92">
        <f>Calculator!AB35</f>
        <v>0.53</v>
      </c>
      <c r="I36" s="92">
        <f>Calculator!AC35</f>
        <v>0.57999999999999996</v>
      </c>
      <c r="J36" s="92">
        <f>Calculator!AD35</f>
        <v>0.54</v>
      </c>
      <c r="K36" s="92">
        <f>Calculator!AE35</f>
        <v>0.62</v>
      </c>
      <c r="L36" s="92">
        <f>Calculator!AF35</f>
        <v>0.61</v>
      </c>
      <c r="M36" s="92">
        <f>Calculator!AG35</f>
        <v>0.55000000000000004</v>
      </c>
      <c r="N36" s="92">
        <f>Calculator!AH35</f>
        <v>0.6</v>
      </c>
      <c r="O36" s="92">
        <f>Calculator!AI35</f>
        <v>0.61</v>
      </c>
      <c r="P36" s="92">
        <f>Calculator!AJ35</f>
        <v>0.55000000000000004</v>
      </c>
      <c r="Q36" s="92">
        <f>Calculator!AK35</f>
        <v>0.6</v>
      </c>
      <c r="R36" s="92">
        <f>Calculator!AL35</f>
        <v>0.61</v>
      </c>
      <c r="S36" s="92">
        <f>Calculator!AM35</f>
        <v>0.55000000000000004</v>
      </c>
      <c r="T36" s="92">
        <f>Calculator!AN35</f>
        <v>0.56999999999999995</v>
      </c>
      <c r="U36" s="92">
        <f>Calculator!AO35</f>
        <v>0.52</v>
      </c>
      <c r="V36" s="93">
        <f>Calculator!AP35</f>
        <v>0.53</v>
      </c>
      <c r="W36" s="54"/>
      <c r="X36" s="54"/>
      <c r="Y36" s="59"/>
      <c r="Z36" s="60" t="str">
        <f>Calculator!W62</f>
        <v>Retail</v>
      </c>
      <c r="AA36" s="92">
        <f>Calculator!X62</f>
        <v>0.53</v>
      </c>
      <c r="AB36" s="92">
        <f>Calculator!Y62</f>
        <v>0.59</v>
      </c>
      <c r="AC36" s="92">
        <f>Calculator!Z62</f>
        <v>0.53</v>
      </c>
      <c r="AD36" s="92">
        <f>Calculator!AA62</f>
        <v>0.59</v>
      </c>
      <c r="AE36" s="92">
        <f>Calculator!AB62</f>
        <v>0.54</v>
      </c>
      <c r="AF36" s="92">
        <f>Calculator!AC62</f>
        <v>0.57999999999999996</v>
      </c>
      <c r="AG36" s="92">
        <f>Calculator!AD62</f>
        <v>0.54</v>
      </c>
      <c r="AH36" s="92">
        <f>Calculator!AE62</f>
        <v>0.63</v>
      </c>
      <c r="AI36" s="92">
        <f>Calculator!AF62</f>
        <v>0.62</v>
      </c>
      <c r="AJ36" s="92">
        <f>Calculator!AG62</f>
        <v>0.52</v>
      </c>
      <c r="AK36" s="92">
        <f>Calculator!AH62</f>
        <v>0.6</v>
      </c>
      <c r="AL36" s="92">
        <f>Calculator!AI62</f>
        <v>0.6</v>
      </c>
      <c r="AM36" s="92">
        <f>Calculator!AJ62</f>
        <v>0.51</v>
      </c>
      <c r="AN36" s="92">
        <f>Calculator!AK62</f>
        <v>0.6</v>
      </c>
      <c r="AO36" s="92">
        <f>Calculator!AL62</f>
        <v>0.59</v>
      </c>
      <c r="AP36" s="92">
        <f>Calculator!AM62</f>
        <v>0.51</v>
      </c>
      <c r="AQ36" s="92">
        <f>Calculator!AN62</f>
        <v>0.54</v>
      </c>
      <c r="AR36" s="92">
        <f>Calculator!AO62</f>
        <v>0.49</v>
      </c>
      <c r="AS36" s="93">
        <f>Calculator!AP62</f>
        <v>0.51</v>
      </c>
    </row>
    <row r="37" spans="1:51" s="7" customFormat="1" ht="15" x14ac:dyDescent="0.35">
      <c r="A37" s="5"/>
      <c r="B37" s="40"/>
      <c r="C37" s="58" t="str">
        <f>Calculator!W36</f>
        <v>School</v>
      </c>
      <c r="D37" s="99">
        <f>Calculator!X36</f>
        <v>0.46</v>
      </c>
      <c r="E37" s="90">
        <f>Calculator!Y36</f>
        <v>0.53</v>
      </c>
      <c r="F37" s="90">
        <f>Calculator!Z36</f>
        <v>0.46</v>
      </c>
      <c r="G37" s="90">
        <f>Calculator!AA36</f>
        <v>0.53</v>
      </c>
      <c r="H37" s="90">
        <f>Calculator!AB36</f>
        <v>0.47</v>
      </c>
      <c r="I37" s="90">
        <f>Calculator!AC36</f>
        <v>0.54</v>
      </c>
      <c r="J37" s="90">
        <f>Calculator!AD36</f>
        <v>0.49</v>
      </c>
      <c r="K37" s="90">
        <f>Calculator!AE36</f>
        <v>0.52</v>
      </c>
      <c r="L37" s="90">
        <f>Calculator!AF36</f>
        <v>0.5</v>
      </c>
      <c r="M37" s="90">
        <f>Calculator!AG36</f>
        <v>0.49</v>
      </c>
      <c r="N37" s="90">
        <f>Calculator!AH36</f>
        <v>0.51</v>
      </c>
      <c r="O37" s="90">
        <f>Calculator!AI36</f>
        <v>0.5</v>
      </c>
      <c r="P37" s="90">
        <f>Calculator!AJ36</f>
        <v>0.5</v>
      </c>
      <c r="Q37" s="90">
        <f>Calculator!AK36</f>
        <v>0.51</v>
      </c>
      <c r="R37" s="90">
        <f>Calculator!AL36</f>
        <v>0.5</v>
      </c>
      <c r="S37" s="90">
        <f>Calculator!AM36</f>
        <v>0.49</v>
      </c>
      <c r="T37" s="90">
        <f>Calculator!AN36</f>
        <v>0.5</v>
      </c>
      <c r="U37" s="90">
        <f>Calculator!AO36</f>
        <v>0.47</v>
      </c>
      <c r="V37" s="91">
        <f>Calculator!AP36</f>
        <v>0.51</v>
      </c>
      <c r="W37" s="54"/>
      <c r="X37" s="54"/>
      <c r="Y37" s="57"/>
      <c r="Z37" s="58" t="str">
        <f>Calculator!W63</f>
        <v>School</v>
      </c>
      <c r="AA37" s="90">
        <f>Calculator!X63</f>
        <v>0.47</v>
      </c>
      <c r="AB37" s="90">
        <f>Calculator!Y63</f>
        <v>0.54</v>
      </c>
      <c r="AC37" s="90">
        <f>Calculator!Z63</f>
        <v>0.47</v>
      </c>
      <c r="AD37" s="90">
        <f>Calculator!AA63</f>
        <v>0.54</v>
      </c>
      <c r="AE37" s="90">
        <f>Calculator!AB63</f>
        <v>0.48</v>
      </c>
      <c r="AF37" s="90">
        <f>Calculator!AC63</f>
        <v>0.53</v>
      </c>
      <c r="AG37" s="90">
        <f>Calculator!AD63</f>
        <v>0.5</v>
      </c>
      <c r="AH37" s="90">
        <f>Calculator!AE63</f>
        <v>0.54</v>
      </c>
      <c r="AI37" s="90">
        <f>Calculator!AF63</f>
        <v>0.5</v>
      </c>
      <c r="AJ37" s="90">
        <f>Calculator!AG63</f>
        <v>0.48</v>
      </c>
      <c r="AK37" s="90">
        <f>Calculator!AH63</f>
        <v>0.53</v>
      </c>
      <c r="AL37" s="90">
        <f>Calculator!AI63</f>
        <v>0.53</v>
      </c>
      <c r="AM37" s="90">
        <f>Calculator!AJ63</f>
        <v>0.47</v>
      </c>
      <c r="AN37" s="90">
        <f>Calculator!AK63</f>
        <v>0.55000000000000004</v>
      </c>
      <c r="AO37" s="90">
        <f>Calculator!AL63</f>
        <v>0.46</v>
      </c>
      <c r="AP37" s="90">
        <f>Calculator!AM63</f>
        <v>0.46</v>
      </c>
      <c r="AQ37" s="90">
        <f>Calculator!AN63</f>
        <v>0.46</v>
      </c>
      <c r="AR37" s="90">
        <f>Calculator!AO63</f>
        <v>0.44</v>
      </c>
      <c r="AS37" s="91">
        <f>Calculator!AP63</f>
        <v>0.49</v>
      </c>
      <c r="AT37" s="5"/>
      <c r="AU37" s="5"/>
      <c r="AV37" s="5"/>
      <c r="AW37" s="5"/>
      <c r="AX37" s="5"/>
      <c r="AY37" s="5"/>
    </row>
    <row r="38" spans="1:51" x14ac:dyDescent="0.3">
      <c r="B38" s="73"/>
      <c r="C38" s="60" t="str">
        <f>Calculator!W37</f>
        <v>Warehouse</v>
      </c>
      <c r="D38" s="98">
        <f>Calculator!X37</f>
        <v>0.51</v>
      </c>
      <c r="E38" s="92">
        <f>Calculator!Y37</f>
        <v>0.52</v>
      </c>
      <c r="F38" s="92">
        <f>Calculator!Z37</f>
        <v>0.51</v>
      </c>
      <c r="G38" s="92">
        <f>Calculator!AA37</f>
        <v>0.52</v>
      </c>
      <c r="H38" s="92">
        <f>Calculator!AB37</f>
        <v>0.55000000000000004</v>
      </c>
      <c r="I38" s="92">
        <f>Calculator!AC37</f>
        <v>0.57999999999999996</v>
      </c>
      <c r="J38" s="92">
        <f>Calculator!AD37</f>
        <v>0.56999999999999995</v>
      </c>
      <c r="K38" s="92">
        <f>Calculator!AE37</f>
        <v>0.59</v>
      </c>
      <c r="L38" s="92">
        <f>Calculator!AF37</f>
        <v>0.63</v>
      </c>
      <c r="M38" s="92">
        <f>Calculator!AG37</f>
        <v>0.57999999999999996</v>
      </c>
      <c r="N38" s="92">
        <f>Calculator!AH37</f>
        <v>0.6</v>
      </c>
      <c r="O38" s="92">
        <f>Calculator!AI37</f>
        <v>0.63</v>
      </c>
      <c r="P38" s="92">
        <f>Calculator!AJ37</f>
        <v>0.61</v>
      </c>
      <c r="Q38" s="92">
        <f>Calculator!AK37</f>
        <v>0.61</v>
      </c>
      <c r="R38" s="92">
        <f>Calculator!AL37</f>
        <v>0.65</v>
      </c>
      <c r="S38" s="92">
        <f>Calculator!AM37</f>
        <v>0.65</v>
      </c>
      <c r="T38" s="92">
        <f>Calculator!AN37</f>
        <v>0.65</v>
      </c>
      <c r="U38" s="92">
        <f>Calculator!AO37</f>
        <v>0.66</v>
      </c>
      <c r="V38" s="93">
        <f>Calculator!AP37</f>
        <v>0.66</v>
      </c>
      <c r="W38" s="54"/>
      <c r="X38" s="54"/>
      <c r="Y38" s="59"/>
      <c r="Z38" s="60" t="str">
        <f>Calculator!W64</f>
        <v>Warehouse</v>
      </c>
      <c r="AA38" s="92">
        <f>Calculator!X64</f>
        <v>0.49</v>
      </c>
      <c r="AB38" s="92">
        <f>Calculator!Y64</f>
        <v>0.51</v>
      </c>
      <c r="AC38" s="92">
        <f>Calculator!Z64</f>
        <v>0.49</v>
      </c>
      <c r="AD38" s="92">
        <f>Calculator!AA64</f>
        <v>0.51</v>
      </c>
      <c r="AE38" s="92">
        <f>Calculator!AB64</f>
        <v>0.53</v>
      </c>
      <c r="AF38" s="92">
        <f>Calculator!AC64</f>
        <v>0.57999999999999996</v>
      </c>
      <c r="AG38" s="92">
        <f>Calculator!AD64</f>
        <v>0.56000000000000005</v>
      </c>
      <c r="AH38" s="92">
        <f>Calculator!AE64</f>
        <v>0.6</v>
      </c>
      <c r="AI38" s="92">
        <f>Calculator!AF64</f>
        <v>0.66</v>
      </c>
      <c r="AJ38" s="92">
        <f>Calculator!AG64</f>
        <v>0.56999999999999995</v>
      </c>
      <c r="AK38" s="92">
        <f>Calculator!AH64</f>
        <v>0.6</v>
      </c>
      <c r="AL38" s="92">
        <f>Calculator!AI64</f>
        <v>0.64</v>
      </c>
      <c r="AM38" s="92">
        <f>Calculator!AJ64</f>
        <v>0.62</v>
      </c>
      <c r="AN38" s="92">
        <f>Calculator!AK64</f>
        <v>0.61</v>
      </c>
      <c r="AO38" s="92">
        <f>Calculator!AL64</f>
        <v>0.65</v>
      </c>
      <c r="AP38" s="92">
        <f>Calculator!AM64</f>
        <v>0.61</v>
      </c>
      <c r="AQ38" s="92">
        <f>Calculator!AN64</f>
        <v>0.59</v>
      </c>
      <c r="AR38" s="92">
        <f>Calculator!AO64</f>
        <v>0.64</v>
      </c>
      <c r="AS38" s="93">
        <f>Calculator!AP64</f>
        <v>0.62</v>
      </c>
    </row>
    <row r="39" spans="1:51" x14ac:dyDescent="0.3">
      <c r="B39" s="46"/>
      <c r="C39" s="62" t="str">
        <f>Calculator!W38</f>
        <v>Other</v>
      </c>
      <c r="D39" s="100">
        <f>Calculator!X38</f>
        <v>0.61</v>
      </c>
      <c r="E39" s="94">
        <f>Calculator!Y38</f>
        <v>0.61</v>
      </c>
      <c r="F39" s="94">
        <f>Calculator!Z38</f>
        <v>0.61</v>
      </c>
      <c r="G39" s="94">
        <f>Calculator!AA38</f>
        <v>0.61</v>
      </c>
      <c r="H39" s="94">
        <f>Calculator!AB38</f>
        <v>0.56000000000000005</v>
      </c>
      <c r="I39" s="94">
        <f>Calculator!AC38</f>
        <v>0.57999999999999996</v>
      </c>
      <c r="J39" s="94">
        <f>Calculator!AD38</f>
        <v>0.56999999999999995</v>
      </c>
      <c r="K39" s="94">
        <f>Calculator!AE38</f>
        <v>0.62</v>
      </c>
      <c r="L39" s="94">
        <f>Calculator!AF38</f>
        <v>0.6</v>
      </c>
      <c r="M39" s="94">
        <f>Calculator!AG38</f>
        <v>0.6</v>
      </c>
      <c r="N39" s="94">
        <f>Calculator!AH38</f>
        <v>0.56999999999999995</v>
      </c>
      <c r="O39" s="94">
        <f>Calculator!AI38</f>
        <v>0.64</v>
      </c>
      <c r="P39" s="94">
        <f>Calculator!AJ38</f>
        <v>0.57999999999999996</v>
      </c>
      <c r="Q39" s="94">
        <f>Calculator!AK38</f>
        <v>0.59</v>
      </c>
      <c r="R39" s="94">
        <f>Calculator!AL38</f>
        <v>0.57999999999999996</v>
      </c>
      <c r="S39" s="94">
        <f>Calculator!AM38</f>
        <v>0.57999999999999996</v>
      </c>
      <c r="T39" s="94">
        <f>Calculator!AN38</f>
        <v>0.56000000000000005</v>
      </c>
      <c r="U39" s="94">
        <f>Calculator!AO38</f>
        <v>0.54</v>
      </c>
      <c r="V39" s="95">
        <f>Calculator!AP38</f>
        <v>0.53</v>
      </c>
      <c r="W39" s="54"/>
      <c r="X39" s="54"/>
      <c r="Y39" s="61"/>
      <c r="Z39" s="62" t="str">
        <f>Calculator!W65</f>
        <v>Other</v>
      </c>
      <c r="AA39" s="94">
        <f>Calculator!X65</f>
        <v>0.62</v>
      </c>
      <c r="AB39" s="94">
        <f>Calculator!Y65</f>
        <v>0.64</v>
      </c>
      <c r="AC39" s="94">
        <f>Calculator!Z65</f>
        <v>0.62</v>
      </c>
      <c r="AD39" s="94">
        <f>Calculator!AA65</f>
        <v>0.64</v>
      </c>
      <c r="AE39" s="94">
        <f>Calculator!AB65</f>
        <v>0.56999999999999995</v>
      </c>
      <c r="AF39" s="94">
        <f>Calculator!AC65</f>
        <v>0.59</v>
      </c>
      <c r="AG39" s="94">
        <f>Calculator!AD65</f>
        <v>0.57999999999999996</v>
      </c>
      <c r="AH39" s="94">
        <f>Calculator!AE65</f>
        <v>0.63</v>
      </c>
      <c r="AI39" s="94">
        <f>Calculator!AF65</f>
        <v>0.61</v>
      </c>
      <c r="AJ39" s="94">
        <f>Calculator!AG65</f>
        <v>0.59</v>
      </c>
      <c r="AK39" s="94">
        <f>Calculator!AH65</f>
        <v>0.59</v>
      </c>
      <c r="AL39" s="94">
        <f>Calculator!AI65</f>
        <v>0.63</v>
      </c>
      <c r="AM39" s="94">
        <f>Calculator!AJ65</f>
        <v>0.56999999999999995</v>
      </c>
      <c r="AN39" s="94">
        <f>Calculator!AK65</f>
        <v>0.61</v>
      </c>
      <c r="AO39" s="94">
        <f>Calculator!AL65</f>
        <v>0.56999999999999995</v>
      </c>
      <c r="AP39" s="94">
        <f>Calculator!AM65</f>
        <v>0.56000000000000005</v>
      </c>
      <c r="AQ39" s="94">
        <f>Calculator!AN65</f>
        <v>0.54</v>
      </c>
      <c r="AR39" s="94">
        <f>Calculator!AO65</f>
        <v>0.52</v>
      </c>
      <c r="AS39" s="95">
        <f>Calculator!AP65</f>
        <v>0.53</v>
      </c>
    </row>
    <row r="41" spans="1:51" ht="15" x14ac:dyDescent="0.3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H41" s="7"/>
      <c r="AI41" s="7"/>
      <c r="AJ41" s="7"/>
      <c r="AK41" s="7"/>
      <c r="AL41" s="7"/>
      <c r="AM41" s="7"/>
      <c r="AN41" s="7"/>
      <c r="AO41" s="7"/>
      <c r="AP41" s="7"/>
      <c r="AQ41" s="7"/>
      <c r="AR41" s="7"/>
      <c r="AS41" s="7"/>
      <c r="AT41" s="7"/>
      <c r="AU41" s="7"/>
      <c r="AV41" s="7"/>
      <c r="AW41" s="7"/>
      <c r="AX41" s="7"/>
      <c r="AY41" s="7"/>
    </row>
    <row r="42" spans="1:51" ht="15" x14ac:dyDescent="0.35">
      <c r="AD42" s="7"/>
      <c r="AE42" s="7"/>
      <c r="AF42" s="7"/>
      <c r="AG42" s="7"/>
    </row>
    <row r="44" spans="1:51" x14ac:dyDescent="0.3">
      <c r="D44" s="83"/>
      <c r="E44" s="83"/>
      <c r="F44" s="83"/>
      <c r="G44" s="83"/>
      <c r="H44" s="83"/>
      <c r="I44" s="83"/>
      <c r="J44" s="83"/>
      <c r="K44" s="83"/>
      <c r="L44" s="83"/>
      <c r="M44" s="83"/>
      <c r="N44" s="83"/>
      <c r="O44" s="83"/>
      <c r="P44" s="83"/>
      <c r="Q44" s="83"/>
      <c r="R44" s="83"/>
      <c r="S44" s="83"/>
      <c r="T44" s="83"/>
      <c r="U44" s="83"/>
      <c r="V44" s="83"/>
    </row>
    <row r="45" spans="1:51" x14ac:dyDescent="0.3">
      <c r="D45" s="83"/>
      <c r="E45" s="83"/>
      <c r="F45" s="83"/>
      <c r="G45" s="83"/>
      <c r="H45" s="83"/>
      <c r="I45" s="83"/>
      <c r="J45" s="83"/>
      <c r="K45" s="83"/>
      <c r="L45" s="83"/>
      <c r="M45" s="83"/>
      <c r="N45" s="83"/>
      <c r="O45" s="83"/>
      <c r="P45" s="83"/>
      <c r="Q45" s="83"/>
      <c r="R45" s="83"/>
      <c r="S45" s="83"/>
      <c r="T45" s="83"/>
      <c r="U45" s="83"/>
      <c r="V45" s="83"/>
    </row>
    <row r="46" spans="1:51" x14ac:dyDescent="0.3">
      <c r="D46" s="83"/>
      <c r="E46" s="83"/>
      <c r="F46" s="83"/>
      <c r="G46" s="83"/>
      <c r="H46" s="83"/>
      <c r="I46" s="83"/>
      <c r="J46" s="83"/>
      <c r="K46" s="83"/>
      <c r="L46" s="83"/>
      <c r="M46" s="83"/>
      <c r="N46" s="83"/>
      <c r="O46" s="83"/>
      <c r="P46" s="83"/>
      <c r="Q46" s="83"/>
      <c r="R46" s="83"/>
      <c r="S46" s="83"/>
      <c r="T46" s="83"/>
      <c r="U46" s="83"/>
      <c r="V46" s="83"/>
    </row>
    <row r="47" spans="1:51" x14ac:dyDescent="0.3">
      <c r="D47" s="83"/>
      <c r="E47" s="83"/>
      <c r="F47" s="83"/>
      <c r="G47" s="83"/>
      <c r="H47" s="83"/>
      <c r="I47" s="83"/>
      <c r="J47" s="83"/>
      <c r="K47" s="83"/>
      <c r="L47" s="83"/>
      <c r="M47" s="83"/>
      <c r="N47" s="83"/>
      <c r="O47" s="83"/>
      <c r="P47" s="83"/>
      <c r="Q47" s="83"/>
      <c r="R47" s="83"/>
      <c r="S47" s="83"/>
      <c r="T47" s="83"/>
      <c r="U47" s="83"/>
      <c r="V47" s="83"/>
    </row>
    <row r="48" spans="1:51" x14ac:dyDescent="0.3">
      <c r="D48" s="83"/>
      <c r="E48" s="83"/>
      <c r="F48" s="83"/>
      <c r="G48" s="83"/>
      <c r="H48" s="83"/>
      <c r="I48" s="83"/>
      <c r="J48" s="83"/>
      <c r="K48" s="83"/>
      <c r="L48" s="83"/>
      <c r="M48" s="83"/>
      <c r="N48" s="83"/>
      <c r="O48" s="83"/>
      <c r="P48" s="83"/>
      <c r="Q48" s="83"/>
      <c r="R48" s="83"/>
      <c r="S48" s="83"/>
      <c r="T48" s="83"/>
      <c r="U48" s="83"/>
      <c r="V48" s="83"/>
    </row>
    <row r="49" spans="4:22" x14ac:dyDescent="0.3">
      <c r="D49" s="83"/>
      <c r="E49" s="83"/>
      <c r="F49" s="83"/>
      <c r="G49" s="83"/>
      <c r="H49" s="83"/>
      <c r="I49" s="83"/>
      <c r="J49" s="83"/>
      <c r="K49" s="83"/>
      <c r="L49" s="83"/>
      <c r="M49" s="83"/>
      <c r="N49" s="83"/>
      <c r="O49" s="83"/>
      <c r="P49" s="83"/>
      <c r="Q49" s="83"/>
      <c r="R49" s="83"/>
      <c r="S49" s="83"/>
      <c r="T49" s="83"/>
      <c r="U49" s="83"/>
      <c r="V49" s="83"/>
    </row>
    <row r="50" spans="4:22" x14ac:dyDescent="0.3">
      <c r="D50" s="83"/>
      <c r="E50" s="83"/>
      <c r="F50" s="83"/>
      <c r="G50" s="83"/>
      <c r="H50" s="83"/>
      <c r="I50" s="83"/>
      <c r="J50" s="83"/>
      <c r="K50" s="83"/>
      <c r="L50" s="83"/>
      <c r="M50" s="83"/>
      <c r="N50" s="83"/>
      <c r="O50" s="83"/>
      <c r="P50" s="83"/>
      <c r="Q50" s="83"/>
      <c r="R50" s="83"/>
      <c r="S50" s="83"/>
      <c r="T50" s="83"/>
      <c r="U50" s="83"/>
      <c r="V50" s="83"/>
    </row>
    <row r="51" spans="4:22" x14ac:dyDescent="0.3">
      <c r="D51" s="83"/>
      <c r="E51" s="83"/>
      <c r="F51" s="83"/>
      <c r="G51" s="83"/>
      <c r="H51" s="83"/>
      <c r="I51" s="83"/>
      <c r="J51" s="83"/>
      <c r="K51" s="83"/>
      <c r="L51" s="83"/>
      <c r="M51" s="83"/>
      <c r="N51" s="83"/>
      <c r="O51" s="83"/>
      <c r="P51" s="83"/>
      <c r="Q51" s="83"/>
      <c r="R51" s="83"/>
      <c r="S51" s="83"/>
      <c r="T51" s="83"/>
      <c r="U51" s="83"/>
      <c r="V51" s="83"/>
    </row>
    <row r="52" spans="4:22" x14ac:dyDescent="0.3">
      <c r="D52" s="83"/>
      <c r="E52" s="83"/>
      <c r="F52" s="83"/>
      <c r="G52" s="83"/>
      <c r="H52" s="83"/>
      <c r="I52" s="83"/>
      <c r="J52" s="83"/>
      <c r="K52" s="83"/>
      <c r="L52" s="83"/>
      <c r="M52" s="83"/>
      <c r="N52" s="83"/>
      <c r="O52" s="83"/>
      <c r="P52" s="83"/>
      <c r="Q52" s="83"/>
      <c r="R52" s="83"/>
      <c r="S52" s="83"/>
      <c r="T52" s="83"/>
      <c r="U52" s="83"/>
      <c r="V52" s="83"/>
    </row>
    <row r="54" spans="4:22" x14ac:dyDescent="0.3">
      <c r="D54" s="83"/>
      <c r="E54" s="83"/>
      <c r="F54" s="83"/>
      <c r="G54" s="83"/>
      <c r="H54" s="83"/>
      <c r="I54" s="83"/>
      <c r="J54" s="83"/>
      <c r="K54" s="83"/>
      <c r="L54" s="83"/>
      <c r="M54" s="83"/>
      <c r="N54" s="83"/>
      <c r="O54" s="83"/>
      <c r="P54" s="83"/>
      <c r="Q54" s="83"/>
      <c r="R54" s="83"/>
      <c r="S54" s="83"/>
      <c r="T54" s="83"/>
      <c r="U54" s="83"/>
      <c r="V54" s="83"/>
    </row>
    <row r="55" spans="4:22" x14ac:dyDescent="0.3">
      <c r="D55" s="83"/>
      <c r="E55" s="83"/>
      <c r="F55" s="83"/>
      <c r="G55" s="83"/>
      <c r="H55" s="83"/>
      <c r="I55" s="83"/>
      <c r="J55" s="83"/>
      <c r="K55" s="83"/>
      <c r="L55" s="83"/>
      <c r="M55" s="83"/>
      <c r="N55" s="83"/>
      <c r="O55" s="83"/>
      <c r="P55" s="83"/>
      <c r="Q55" s="83"/>
      <c r="R55" s="83"/>
      <c r="S55" s="83"/>
      <c r="T55" s="83"/>
      <c r="U55" s="83"/>
      <c r="V55" s="83"/>
    </row>
    <row r="56" spans="4:22" x14ac:dyDescent="0.3">
      <c r="D56" s="83"/>
      <c r="E56" s="83"/>
      <c r="F56" s="83"/>
      <c r="G56" s="83"/>
      <c r="H56" s="83"/>
      <c r="I56" s="83"/>
      <c r="J56" s="83"/>
      <c r="K56" s="83"/>
      <c r="L56" s="83"/>
      <c r="M56" s="83"/>
      <c r="N56" s="83"/>
      <c r="O56" s="83"/>
      <c r="P56" s="83"/>
      <c r="Q56" s="83"/>
      <c r="R56" s="83"/>
      <c r="S56" s="83"/>
      <c r="T56" s="83"/>
      <c r="U56" s="83"/>
      <c r="V56" s="83"/>
    </row>
    <row r="57" spans="4:22" x14ac:dyDescent="0.3">
      <c r="D57" s="83"/>
      <c r="E57" s="83"/>
      <c r="F57" s="83"/>
      <c r="G57" s="83"/>
      <c r="H57" s="83"/>
      <c r="I57" s="83"/>
      <c r="J57" s="83"/>
      <c r="K57" s="83"/>
      <c r="L57" s="83"/>
      <c r="M57" s="83"/>
      <c r="N57" s="83"/>
      <c r="O57" s="83"/>
      <c r="P57" s="83"/>
      <c r="Q57" s="83"/>
      <c r="R57" s="83"/>
      <c r="S57" s="83"/>
      <c r="T57" s="83"/>
      <c r="U57" s="83"/>
      <c r="V57" s="83"/>
    </row>
    <row r="58" spans="4:22" x14ac:dyDescent="0.3">
      <c r="D58" s="83"/>
      <c r="E58" s="83"/>
      <c r="F58" s="83"/>
      <c r="G58" s="83"/>
      <c r="H58" s="83"/>
      <c r="I58" s="83"/>
      <c r="J58" s="83"/>
      <c r="K58" s="83"/>
      <c r="L58" s="83"/>
      <c r="M58" s="83"/>
      <c r="N58" s="83"/>
      <c r="O58" s="83"/>
      <c r="P58" s="83"/>
      <c r="Q58" s="83"/>
      <c r="R58" s="83"/>
      <c r="S58" s="83"/>
      <c r="T58" s="83"/>
      <c r="U58" s="83"/>
      <c r="V58" s="83"/>
    </row>
    <row r="59" spans="4:22" x14ac:dyDescent="0.3">
      <c r="D59" s="83"/>
      <c r="E59" s="83"/>
      <c r="F59" s="83"/>
      <c r="G59" s="83"/>
      <c r="H59" s="83"/>
      <c r="I59" s="83"/>
      <c r="J59" s="83"/>
      <c r="K59" s="83"/>
      <c r="L59" s="83"/>
      <c r="M59" s="83"/>
      <c r="N59" s="83"/>
      <c r="O59" s="83"/>
      <c r="P59" s="83"/>
      <c r="Q59" s="83"/>
      <c r="R59" s="83"/>
      <c r="S59" s="83"/>
      <c r="T59" s="83"/>
      <c r="U59" s="83"/>
      <c r="V59" s="83"/>
    </row>
    <row r="60" spans="4:22" x14ac:dyDescent="0.3">
      <c r="D60" s="83"/>
      <c r="E60" s="83"/>
      <c r="F60" s="83"/>
      <c r="G60" s="83"/>
      <c r="H60" s="83"/>
      <c r="I60" s="83"/>
      <c r="J60" s="83"/>
      <c r="K60" s="83"/>
      <c r="L60" s="83"/>
      <c r="M60" s="83"/>
      <c r="N60" s="83"/>
      <c r="O60" s="83"/>
      <c r="P60" s="83"/>
      <c r="Q60" s="83"/>
      <c r="R60" s="83"/>
      <c r="S60" s="83"/>
      <c r="T60" s="83"/>
      <c r="U60" s="83"/>
      <c r="V60" s="83"/>
    </row>
    <row r="61" spans="4:22" x14ac:dyDescent="0.3">
      <c r="D61" s="83"/>
      <c r="E61" s="83"/>
      <c r="F61" s="83"/>
      <c r="G61" s="83"/>
      <c r="H61" s="83"/>
      <c r="I61" s="83"/>
      <c r="J61" s="83"/>
      <c r="K61" s="83"/>
      <c r="L61" s="83"/>
      <c r="M61" s="83"/>
      <c r="N61" s="83"/>
      <c r="O61" s="83"/>
      <c r="P61" s="83"/>
      <c r="Q61" s="83"/>
      <c r="R61" s="83"/>
      <c r="S61" s="83"/>
      <c r="T61" s="83"/>
      <c r="U61" s="83"/>
      <c r="V61" s="83"/>
    </row>
    <row r="62" spans="4:22" x14ac:dyDescent="0.3">
      <c r="D62" s="83"/>
      <c r="E62" s="83"/>
      <c r="F62" s="83"/>
      <c r="G62" s="83"/>
      <c r="H62" s="83"/>
      <c r="I62" s="83"/>
      <c r="J62" s="83"/>
      <c r="K62" s="83"/>
      <c r="L62" s="83"/>
      <c r="M62" s="83"/>
      <c r="N62" s="83"/>
      <c r="O62" s="83"/>
      <c r="P62" s="83"/>
      <c r="Q62" s="83"/>
      <c r="R62" s="83"/>
      <c r="S62" s="83"/>
      <c r="T62" s="83"/>
      <c r="U62" s="83"/>
      <c r="V62" s="83"/>
    </row>
    <row r="63" spans="4:22" x14ac:dyDescent="0.3">
      <c r="D63" s="83">
        <f t="shared" ref="D63" si="0">ROUND(D53,2)</f>
        <v>0</v>
      </c>
      <c r="E63" s="83">
        <f t="shared" ref="E63:V63" si="1">ROUND(E53,2)</f>
        <v>0</v>
      </c>
      <c r="F63" s="83">
        <f t="shared" si="1"/>
        <v>0</v>
      </c>
      <c r="G63" s="83">
        <f t="shared" si="1"/>
        <v>0</v>
      </c>
      <c r="H63" s="83">
        <f t="shared" si="1"/>
        <v>0</v>
      </c>
      <c r="I63" s="83">
        <f t="shared" si="1"/>
        <v>0</v>
      </c>
      <c r="J63" s="83">
        <f t="shared" si="1"/>
        <v>0</v>
      </c>
      <c r="K63" s="83">
        <f t="shared" si="1"/>
        <v>0</v>
      </c>
      <c r="L63" s="83">
        <f t="shared" si="1"/>
        <v>0</v>
      </c>
      <c r="M63" s="83">
        <f t="shared" si="1"/>
        <v>0</v>
      </c>
      <c r="N63" s="83">
        <f t="shared" si="1"/>
        <v>0</v>
      </c>
      <c r="O63" s="83">
        <f t="shared" si="1"/>
        <v>0</v>
      </c>
      <c r="P63" s="83">
        <f t="shared" si="1"/>
        <v>0</v>
      </c>
      <c r="Q63" s="83">
        <f t="shared" si="1"/>
        <v>0</v>
      </c>
      <c r="R63" s="83">
        <f t="shared" si="1"/>
        <v>0</v>
      </c>
      <c r="S63" s="83">
        <f t="shared" si="1"/>
        <v>0</v>
      </c>
      <c r="T63" s="83">
        <f t="shared" si="1"/>
        <v>0</v>
      </c>
      <c r="U63" s="83">
        <f t="shared" si="1"/>
        <v>0</v>
      </c>
      <c r="V63" s="83">
        <f t="shared" si="1"/>
        <v>0</v>
      </c>
    </row>
    <row r="64" spans="4:22" x14ac:dyDescent="0.3">
      <c r="D64" s="83"/>
      <c r="E64" s="83"/>
      <c r="F64" s="83"/>
      <c r="G64" s="83"/>
      <c r="H64" s="83"/>
      <c r="I64" s="83"/>
      <c r="J64" s="83"/>
      <c r="K64" s="83"/>
      <c r="L64" s="83"/>
      <c r="M64" s="83"/>
      <c r="N64" s="83"/>
      <c r="O64" s="83"/>
      <c r="P64" s="83"/>
      <c r="Q64" s="83"/>
      <c r="R64" s="83"/>
      <c r="S64" s="83"/>
      <c r="T64" s="83"/>
      <c r="U64" s="83"/>
      <c r="V64" s="83"/>
    </row>
    <row r="73" spans="4:23" x14ac:dyDescent="0.3">
      <c r="D73" s="10"/>
      <c r="E73" s="10"/>
      <c r="F73" s="10"/>
      <c r="G73" s="10"/>
      <c r="H73" s="10"/>
      <c r="I73" s="10"/>
      <c r="J73" s="10"/>
      <c r="K73" s="10"/>
      <c r="L73" s="10"/>
      <c r="M73" s="10"/>
      <c r="N73" s="10"/>
      <c r="O73" s="10"/>
      <c r="P73" s="10"/>
      <c r="Q73" s="10"/>
      <c r="R73" s="10"/>
      <c r="S73" s="10"/>
      <c r="T73" s="10"/>
      <c r="U73" s="10"/>
      <c r="V73" s="10"/>
      <c r="W73" s="10"/>
    </row>
    <row r="74" spans="4:23" x14ac:dyDescent="0.3">
      <c r="D74" s="10"/>
      <c r="E74" s="10"/>
      <c r="F74" s="10"/>
      <c r="G74" s="10"/>
      <c r="H74" s="10"/>
      <c r="I74" s="10"/>
      <c r="J74" s="10"/>
      <c r="K74" s="10"/>
      <c r="L74" s="10"/>
      <c r="M74" s="10"/>
      <c r="N74" s="10"/>
      <c r="O74" s="10"/>
      <c r="P74" s="10"/>
      <c r="Q74" s="10"/>
      <c r="R74" s="10"/>
      <c r="S74" s="10"/>
      <c r="T74" s="10"/>
      <c r="U74" s="10"/>
      <c r="V74" s="10"/>
      <c r="W74" s="10"/>
    </row>
    <row r="75" spans="4:23" x14ac:dyDescent="0.3">
      <c r="D75" s="10"/>
      <c r="E75" s="10"/>
      <c r="F75" s="10"/>
      <c r="G75" s="10"/>
      <c r="H75" s="10"/>
      <c r="I75" s="10"/>
      <c r="J75" s="10"/>
      <c r="K75" s="10"/>
      <c r="L75" s="10"/>
      <c r="M75" s="10"/>
      <c r="N75" s="10"/>
      <c r="O75" s="10"/>
      <c r="P75" s="10"/>
      <c r="Q75" s="10"/>
      <c r="R75" s="10"/>
      <c r="S75" s="10"/>
      <c r="T75" s="10"/>
      <c r="U75" s="10"/>
      <c r="V75" s="10"/>
      <c r="W75" s="10"/>
    </row>
    <row r="76" spans="4:23" x14ac:dyDescent="0.3">
      <c r="D76" s="10"/>
      <c r="E76" s="10"/>
      <c r="F76" s="10"/>
      <c r="G76" s="10"/>
      <c r="H76" s="10"/>
      <c r="I76" s="10"/>
      <c r="J76" s="10"/>
      <c r="K76" s="10"/>
      <c r="L76" s="10"/>
      <c r="M76" s="10"/>
      <c r="N76" s="10"/>
      <c r="O76" s="10"/>
      <c r="P76" s="10"/>
      <c r="Q76" s="10"/>
      <c r="R76" s="10"/>
      <c r="S76" s="10"/>
      <c r="T76" s="10"/>
      <c r="U76" s="10"/>
      <c r="V76" s="10"/>
      <c r="W76" s="10"/>
    </row>
    <row r="77" spans="4:23" x14ac:dyDescent="0.3">
      <c r="D77" s="10"/>
      <c r="E77" s="10"/>
      <c r="F77" s="10"/>
      <c r="G77" s="10"/>
      <c r="H77" s="10"/>
      <c r="I77" s="10"/>
      <c r="J77" s="10"/>
      <c r="K77" s="10"/>
      <c r="L77" s="10"/>
      <c r="M77" s="10"/>
      <c r="N77" s="10"/>
      <c r="O77" s="10"/>
      <c r="P77" s="10"/>
      <c r="Q77" s="10"/>
      <c r="R77" s="10"/>
      <c r="S77" s="10"/>
      <c r="T77" s="10"/>
      <c r="U77" s="10"/>
      <c r="V77" s="10"/>
      <c r="W77" s="10"/>
    </row>
    <row r="78" spans="4:23" x14ac:dyDescent="0.3">
      <c r="D78" s="10"/>
      <c r="E78" s="10"/>
      <c r="F78" s="10"/>
      <c r="G78" s="10"/>
      <c r="H78" s="10"/>
      <c r="I78" s="10"/>
      <c r="J78" s="10"/>
      <c r="K78" s="10"/>
      <c r="L78" s="10"/>
      <c r="M78" s="10"/>
      <c r="N78" s="10"/>
      <c r="O78" s="10"/>
      <c r="P78" s="10"/>
      <c r="Q78" s="10"/>
      <c r="R78" s="10"/>
      <c r="S78" s="10"/>
      <c r="T78" s="10"/>
      <c r="U78" s="10"/>
      <c r="V78" s="10"/>
      <c r="W78" s="10"/>
    </row>
    <row r="79" spans="4:23" x14ac:dyDescent="0.3">
      <c r="D79" s="10"/>
      <c r="E79" s="10"/>
      <c r="F79" s="10"/>
      <c r="G79" s="10"/>
      <c r="H79" s="10"/>
      <c r="I79" s="10"/>
      <c r="J79" s="10"/>
      <c r="K79" s="10"/>
      <c r="L79" s="10"/>
      <c r="M79" s="10"/>
      <c r="N79" s="10"/>
      <c r="O79" s="10"/>
      <c r="P79" s="10"/>
      <c r="Q79" s="10"/>
      <c r="R79" s="10"/>
      <c r="S79" s="10"/>
      <c r="T79" s="10"/>
      <c r="U79" s="10"/>
      <c r="V79" s="10"/>
      <c r="W79" s="10"/>
    </row>
    <row r="80" spans="4:23" x14ac:dyDescent="0.3">
      <c r="D80" s="10"/>
      <c r="E80" s="10"/>
      <c r="F80" s="10"/>
      <c r="G80" s="10"/>
      <c r="H80" s="10"/>
      <c r="I80" s="10"/>
      <c r="J80" s="10"/>
      <c r="K80" s="10"/>
      <c r="L80" s="10"/>
      <c r="M80" s="10"/>
      <c r="N80" s="10"/>
      <c r="O80" s="10"/>
      <c r="P80" s="10"/>
      <c r="Q80" s="10"/>
      <c r="R80" s="10"/>
      <c r="S80" s="10"/>
      <c r="T80" s="10"/>
      <c r="U80" s="10"/>
      <c r="V80" s="10"/>
      <c r="W80" s="10"/>
    </row>
    <row r="81" spans="4:23" x14ac:dyDescent="0.3">
      <c r="D81" s="10"/>
      <c r="E81" s="10"/>
      <c r="F81" s="10"/>
      <c r="G81" s="10"/>
      <c r="H81" s="10"/>
      <c r="I81" s="10"/>
      <c r="J81" s="10"/>
      <c r="K81" s="10"/>
      <c r="L81" s="10"/>
      <c r="M81" s="10"/>
      <c r="N81" s="10"/>
      <c r="O81" s="10"/>
      <c r="P81" s="10"/>
      <c r="Q81" s="10"/>
      <c r="R81" s="10"/>
      <c r="S81" s="10"/>
      <c r="T81" s="10"/>
      <c r="U81" s="10"/>
      <c r="V81" s="10"/>
      <c r="W81" s="10"/>
    </row>
    <row r="82" spans="4:23" x14ac:dyDescent="0.3">
      <c r="D82" s="10"/>
      <c r="E82" s="10"/>
      <c r="F82" s="10"/>
      <c r="G82" s="10"/>
      <c r="H82" s="10"/>
      <c r="I82" s="10"/>
      <c r="J82" s="10"/>
      <c r="K82" s="10"/>
      <c r="L82" s="10"/>
      <c r="M82" s="10"/>
      <c r="N82" s="10"/>
      <c r="O82" s="10"/>
      <c r="P82" s="10"/>
      <c r="Q82" s="10"/>
      <c r="R82" s="10"/>
      <c r="S82" s="10"/>
      <c r="T82" s="10"/>
      <c r="U82" s="10"/>
      <c r="V82" s="10"/>
      <c r="W82" s="10"/>
    </row>
    <row r="83" spans="4:23" x14ac:dyDescent="0.3">
      <c r="D83" s="10"/>
      <c r="E83" s="10"/>
      <c r="F83" s="10"/>
      <c r="G83" s="10"/>
      <c r="H83" s="10"/>
      <c r="I83" s="10"/>
      <c r="J83" s="10"/>
      <c r="K83" s="10"/>
      <c r="L83" s="10"/>
      <c r="M83" s="10"/>
      <c r="N83" s="10"/>
      <c r="O83" s="10"/>
      <c r="P83" s="10"/>
      <c r="Q83" s="10"/>
      <c r="R83" s="10"/>
      <c r="S83" s="10"/>
      <c r="T83" s="10"/>
      <c r="U83" s="10"/>
      <c r="V83" s="10"/>
      <c r="W83" s="10"/>
    </row>
    <row r="84" spans="4:23" x14ac:dyDescent="0.3">
      <c r="D84" s="10"/>
      <c r="E84" s="10"/>
      <c r="F84" s="10"/>
      <c r="G84" s="10"/>
      <c r="H84" s="10"/>
      <c r="I84" s="10"/>
      <c r="J84" s="10"/>
      <c r="K84" s="10"/>
      <c r="L84" s="10"/>
      <c r="M84" s="10"/>
      <c r="N84" s="10"/>
      <c r="O84" s="10"/>
      <c r="P84" s="10"/>
      <c r="Q84" s="10"/>
      <c r="R84" s="10"/>
      <c r="S84" s="10"/>
      <c r="T84" s="10"/>
      <c r="U84" s="10"/>
      <c r="V84" s="10"/>
      <c r="W84" s="10"/>
    </row>
    <row r="85" spans="4:23" x14ac:dyDescent="0.3">
      <c r="D85" s="10"/>
      <c r="E85" s="10"/>
      <c r="F85" s="10"/>
      <c r="G85" s="10"/>
      <c r="H85" s="10"/>
      <c r="I85" s="10"/>
      <c r="J85" s="10"/>
      <c r="K85" s="10"/>
      <c r="L85" s="10"/>
      <c r="M85" s="10"/>
      <c r="N85" s="10"/>
      <c r="O85" s="10"/>
      <c r="P85" s="10"/>
      <c r="Q85" s="10"/>
      <c r="R85" s="10"/>
      <c r="S85" s="10"/>
      <c r="T85" s="10"/>
      <c r="U85" s="10"/>
      <c r="V85" s="10"/>
      <c r="W85" s="10"/>
    </row>
    <row r="86" spans="4:23" x14ac:dyDescent="0.3">
      <c r="D86" s="10"/>
      <c r="E86" s="10"/>
      <c r="F86" s="10"/>
      <c r="G86" s="10"/>
      <c r="H86" s="10"/>
      <c r="I86" s="10"/>
      <c r="J86" s="10"/>
      <c r="K86" s="10"/>
      <c r="L86" s="10"/>
      <c r="M86" s="10"/>
      <c r="N86" s="10"/>
      <c r="O86" s="10"/>
      <c r="P86" s="10"/>
      <c r="Q86" s="10"/>
      <c r="R86" s="10"/>
      <c r="S86" s="10"/>
      <c r="T86" s="10"/>
      <c r="U86" s="10"/>
      <c r="V86" s="10"/>
      <c r="W86" s="10"/>
    </row>
    <row r="87" spans="4:23" x14ac:dyDescent="0.3">
      <c r="D87" s="10"/>
      <c r="E87" s="10"/>
      <c r="F87" s="10"/>
      <c r="G87" s="10"/>
      <c r="H87" s="10"/>
      <c r="I87" s="10"/>
      <c r="J87" s="10"/>
      <c r="K87" s="10"/>
      <c r="L87" s="10"/>
      <c r="M87" s="10"/>
      <c r="N87" s="10"/>
      <c r="O87" s="10"/>
      <c r="P87" s="10"/>
      <c r="Q87" s="10"/>
      <c r="R87" s="10"/>
      <c r="S87" s="10"/>
      <c r="T87" s="10"/>
      <c r="U87" s="10"/>
      <c r="V87" s="10"/>
      <c r="W87" s="10"/>
    </row>
    <row r="88" spans="4:23" x14ac:dyDescent="0.3">
      <c r="D88" s="10"/>
      <c r="E88" s="10"/>
      <c r="F88" s="10"/>
      <c r="G88" s="10"/>
      <c r="H88" s="10"/>
      <c r="I88" s="10"/>
      <c r="J88" s="10"/>
      <c r="K88" s="10"/>
      <c r="L88" s="10"/>
      <c r="M88" s="10"/>
      <c r="N88" s="10"/>
      <c r="O88" s="10"/>
      <c r="P88" s="10"/>
      <c r="Q88" s="10"/>
      <c r="R88" s="10"/>
      <c r="S88" s="10"/>
      <c r="T88" s="10"/>
      <c r="U88" s="10"/>
      <c r="V88" s="10"/>
      <c r="W88" s="10"/>
    </row>
    <row r="89" spans="4:23" x14ac:dyDescent="0.3">
      <c r="D89" s="10"/>
      <c r="E89" s="10"/>
      <c r="F89" s="10"/>
      <c r="G89" s="10"/>
      <c r="H89" s="10"/>
      <c r="I89" s="10"/>
      <c r="J89" s="10"/>
      <c r="K89" s="10"/>
      <c r="L89" s="10"/>
      <c r="M89" s="10"/>
      <c r="N89" s="10"/>
      <c r="O89" s="10"/>
      <c r="P89" s="10"/>
      <c r="Q89" s="10"/>
      <c r="R89" s="10"/>
      <c r="S89" s="10"/>
      <c r="T89" s="10"/>
      <c r="U89" s="10"/>
      <c r="V89" s="10"/>
      <c r="W89" s="10"/>
    </row>
    <row r="90" spans="4:23" x14ac:dyDescent="0.3">
      <c r="D90" s="10"/>
      <c r="E90" s="10"/>
      <c r="F90" s="10"/>
      <c r="G90" s="10"/>
      <c r="H90" s="10"/>
      <c r="I90" s="10"/>
      <c r="J90" s="10"/>
      <c r="K90" s="10"/>
      <c r="L90" s="10"/>
      <c r="M90" s="10"/>
      <c r="N90" s="10"/>
      <c r="O90" s="10"/>
      <c r="P90" s="10"/>
      <c r="Q90" s="10"/>
      <c r="R90" s="10"/>
      <c r="S90" s="10"/>
      <c r="T90" s="10"/>
      <c r="U90" s="10"/>
      <c r="V90" s="10"/>
      <c r="W90" s="10"/>
    </row>
    <row r="91" spans="4:23" x14ac:dyDescent="0.3">
      <c r="D91" s="10"/>
      <c r="E91" s="10"/>
      <c r="F91" s="10"/>
      <c r="G91" s="10"/>
      <c r="H91" s="10"/>
      <c r="I91" s="10"/>
      <c r="J91" s="10"/>
      <c r="K91" s="10"/>
      <c r="L91" s="10"/>
      <c r="M91" s="10"/>
      <c r="N91" s="10"/>
      <c r="O91" s="10"/>
      <c r="P91" s="10"/>
      <c r="Q91" s="10"/>
      <c r="R91" s="10"/>
      <c r="S91" s="10"/>
      <c r="T91" s="10"/>
      <c r="U91" s="10"/>
      <c r="V91" s="10"/>
      <c r="W91" s="10"/>
    </row>
    <row r="92" spans="4:23" x14ac:dyDescent="0.3">
      <c r="D92" s="10"/>
      <c r="E92" s="10"/>
      <c r="F92" s="10"/>
      <c r="G92" s="10"/>
      <c r="H92" s="10"/>
      <c r="I92" s="10"/>
      <c r="J92" s="10"/>
      <c r="K92" s="10"/>
      <c r="L92" s="10"/>
      <c r="M92" s="10"/>
      <c r="N92" s="10"/>
      <c r="O92" s="10"/>
      <c r="P92" s="10"/>
      <c r="Q92" s="10"/>
      <c r="R92" s="10"/>
      <c r="S92" s="10"/>
      <c r="T92" s="10"/>
      <c r="U92" s="10"/>
      <c r="V92" s="10"/>
      <c r="W92" s="10"/>
    </row>
    <row r="93" spans="4:23" x14ac:dyDescent="0.3">
      <c r="D93" s="10"/>
      <c r="E93" s="10"/>
      <c r="F93" s="10"/>
      <c r="G93" s="10"/>
      <c r="H93" s="10"/>
      <c r="I93" s="10"/>
      <c r="J93" s="10"/>
      <c r="K93" s="10"/>
      <c r="L93" s="10"/>
      <c r="M93" s="10"/>
      <c r="N93" s="10"/>
      <c r="O93" s="10"/>
      <c r="P93" s="10"/>
      <c r="Q93" s="10"/>
      <c r="R93" s="10"/>
      <c r="S93" s="10"/>
      <c r="T93" s="10"/>
      <c r="U93" s="10"/>
      <c r="V93" s="10"/>
      <c r="W93" s="10"/>
    </row>
    <row r="94" spans="4:23" x14ac:dyDescent="0.3">
      <c r="D94" s="10"/>
      <c r="E94" s="10"/>
      <c r="F94" s="10"/>
      <c r="G94" s="10"/>
      <c r="H94" s="10"/>
      <c r="I94" s="10"/>
      <c r="J94" s="10"/>
      <c r="K94" s="10"/>
      <c r="L94" s="10"/>
      <c r="M94" s="10"/>
      <c r="N94" s="10"/>
      <c r="O94" s="10"/>
      <c r="P94" s="10"/>
      <c r="Q94" s="10"/>
      <c r="R94" s="10"/>
      <c r="S94" s="10"/>
      <c r="T94" s="10"/>
      <c r="U94" s="10"/>
      <c r="V94" s="10"/>
      <c r="W94" s="10"/>
    </row>
    <row r="95" spans="4:23" x14ac:dyDescent="0.3">
      <c r="D95" s="10"/>
      <c r="E95" s="10"/>
      <c r="F95" s="10"/>
      <c r="G95" s="10"/>
      <c r="H95" s="10"/>
      <c r="I95" s="10"/>
      <c r="J95" s="10"/>
      <c r="K95" s="10"/>
      <c r="L95" s="10"/>
      <c r="M95" s="10"/>
      <c r="N95" s="10"/>
      <c r="O95" s="10"/>
      <c r="P95" s="10"/>
      <c r="Q95" s="10"/>
      <c r="R95" s="10"/>
      <c r="S95" s="10"/>
      <c r="T95" s="10"/>
      <c r="U95" s="10"/>
      <c r="V95" s="10"/>
      <c r="W95" s="10"/>
    </row>
    <row r="96" spans="4:23" x14ac:dyDescent="0.3">
      <c r="D96" s="10"/>
      <c r="E96" s="10"/>
      <c r="F96" s="10"/>
      <c r="G96" s="10"/>
      <c r="H96" s="10"/>
      <c r="I96" s="10"/>
      <c r="J96" s="10"/>
      <c r="K96" s="10"/>
      <c r="L96" s="10"/>
      <c r="M96" s="10"/>
      <c r="N96" s="10"/>
      <c r="O96" s="10"/>
      <c r="P96" s="10"/>
      <c r="Q96" s="10"/>
      <c r="R96" s="10"/>
      <c r="S96" s="10"/>
      <c r="T96" s="10"/>
      <c r="U96" s="10"/>
      <c r="V96" s="10"/>
      <c r="W96" s="10"/>
    </row>
    <row r="97" spans="4:23" x14ac:dyDescent="0.3">
      <c r="D97" s="10"/>
      <c r="E97" s="10"/>
      <c r="F97" s="10"/>
      <c r="G97" s="10"/>
      <c r="H97" s="10"/>
      <c r="I97" s="10"/>
      <c r="J97" s="10"/>
      <c r="K97" s="10"/>
      <c r="L97" s="10"/>
      <c r="M97" s="10"/>
      <c r="N97" s="10"/>
      <c r="O97" s="10"/>
      <c r="P97" s="10"/>
      <c r="Q97" s="10"/>
      <c r="R97" s="10"/>
      <c r="S97" s="10"/>
      <c r="T97" s="10"/>
      <c r="U97" s="10"/>
      <c r="V97" s="10"/>
      <c r="W97" s="10"/>
    </row>
    <row r="98" spans="4:23" x14ac:dyDescent="0.3">
      <c r="D98" s="10"/>
      <c r="E98" s="10"/>
      <c r="F98" s="10"/>
      <c r="G98" s="10"/>
      <c r="H98" s="10"/>
      <c r="I98" s="10"/>
      <c r="J98" s="10"/>
      <c r="K98" s="10"/>
      <c r="L98" s="10"/>
      <c r="M98" s="10"/>
      <c r="N98" s="10"/>
      <c r="O98" s="10"/>
      <c r="P98" s="10"/>
      <c r="Q98" s="10"/>
      <c r="R98" s="10"/>
      <c r="S98" s="10"/>
      <c r="T98" s="10"/>
      <c r="U98" s="10"/>
      <c r="V98" s="10"/>
      <c r="W98" s="10"/>
    </row>
    <row r="99" spans="4:23" x14ac:dyDescent="0.3">
      <c r="D99" s="10"/>
      <c r="E99" s="10"/>
      <c r="F99" s="10"/>
      <c r="G99" s="10"/>
      <c r="H99" s="10"/>
      <c r="I99" s="10"/>
      <c r="J99" s="10"/>
      <c r="K99" s="10"/>
      <c r="L99" s="10"/>
      <c r="M99" s="10"/>
      <c r="N99" s="10"/>
      <c r="O99" s="10"/>
      <c r="P99" s="10"/>
      <c r="Q99" s="10"/>
      <c r="R99" s="10"/>
      <c r="S99" s="10"/>
      <c r="T99" s="10"/>
      <c r="U99" s="10"/>
      <c r="V99" s="10"/>
      <c r="W99" s="10"/>
    </row>
    <row r="100" spans="4:23" x14ac:dyDescent="0.3">
      <c r="D100" s="10"/>
      <c r="E100" s="10"/>
      <c r="F100" s="10"/>
      <c r="G100" s="10"/>
      <c r="H100" s="10"/>
      <c r="I100" s="10"/>
      <c r="J100" s="10"/>
      <c r="K100" s="10"/>
      <c r="L100" s="10"/>
      <c r="M100" s="10"/>
      <c r="N100" s="10"/>
      <c r="O100" s="10"/>
      <c r="P100" s="10"/>
      <c r="Q100" s="10"/>
      <c r="R100" s="10"/>
      <c r="S100" s="10"/>
      <c r="T100" s="10"/>
      <c r="U100" s="10"/>
      <c r="V100" s="10"/>
      <c r="W100" s="10"/>
    </row>
    <row r="101" spans="4:23" x14ac:dyDescent="0.3">
      <c r="D101" s="10"/>
      <c r="E101" s="10"/>
      <c r="F101" s="10"/>
      <c r="G101" s="10"/>
      <c r="H101" s="10"/>
      <c r="I101" s="10"/>
      <c r="J101" s="10"/>
      <c r="K101" s="10"/>
      <c r="L101" s="10"/>
      <c r="M101" s="10"/>
      <c r="N101" s="10"/>
      <c r="O101" s="10"/>
      <c r="P101" s="10"/>
      <c r="Q101" s="10"/>
      <c r="R101" s="10"/>
      <c r="S101" s="10"/>
      <c r="T101" s="10"/>
      <c r="U101" s="10"/>
      <c r="V101" s="10"/>
      <c r="W101" s="10"/>
    </row>
    <row r="102" spans="4:23" x14ac:dyDescent="0.3">
      <c r="D102" s="10"/>
      <c r="E102" s="10"/>
      <c r="F102" s="10"/>
      <c r="G102" s="10"/>
      <c r="H102" s="10"/>
      <c r="I102" s="10"/>
      <c r="J102" s="10"/>
      <c r="K102" s="10"/>
      <c r="L102" s="10"/>
      <c r="M102" s="10"/>
      <c r="N102" s="10"/>
      <c r="O102" s="10"/>
      <c r="P102" s="10"/>
      <c r="Q102" s="10"/>
      <c r="R102" s="10"/>
      <c r="S102" s="10"/>
      <c r="T102" s="10"/>
      <c r="U102" s="10"/>
      <c r="V102" s="10"/>
      <c r="W102" s="10"/>
    </row>
    <row r="103" spans="4:23" x14ac:dyDescent="0.3">
      <c r="D103" s="10"/>
      <c r="E103" s="10"/>
      <c r="F103" s="10"/>
      <c r="G103" s="10"/>
      <c r="H103" s="10"/>
      <c r="I103" s="10"/>
      <c r="J103" s="10"/>
      <c r="K103" s="10"/>
      <c r="L103" s="10"/>
      <c r="M103" s="10"/>
      <c r="N103" s="10"/>
      <c r="O103" s="10"/>
      <c r="P103" s="10"/>
      <c r="Q103" s="10"/>
      <c r="R103" s="10"/>
      <c r="S103" s="10"/>
      <c r="T103" s="10"/>
      <c r="U103" s="10"/>
      <c r="V103" s="10"/>
      <c r="W103" s="10"/>
    </row>
    <row r="104" spans="4:23" x14ac:dyDescent="0.3">
      <c r="D104" s="10"/>
      <c r="E104" s="10"/>
      <c r="F104" s="10"/>
      <c r="G104" s="10"/>
      <c r="H104" s="10"/>
      <c r="I104" s="10"/>
      <c r="J104" s="10"/>
      <c r="K104" s="10"/>
      <c r="L104" s="10"/>
      <c r="M104" s="10"/>
      <c r="N104" s="10"/>
      <c r="O104" s="10"/>
      <c r="P104" s="10"/>
      <c r="Q104" s="10"/>
      <c r="R104" s="10"/>
      <c r="S104" s="10"/>
      <c r="T104" s="10"/>
      <c r="U104" s="10"/>
      <c r="V104" s="10"/>
      <c r="W104" s="10"/>
    </row>
    <row r="105" spans="4:23" x14ac:dyDescent="0.3">
      <c r="D105" s="10"/>
      <c r="E105" s="10"/>
      <c r="F105" s="10"/>
      <c r="G105" s="10"/>
      <c r="H105" s="10"/>
      <c r="I105" s="10"/>
      <c r="J105" s="10"/>
      <c r="K105" s="10"/>
      <c r="L105" s="10"/>
      <c r="M105" s="10"/>
      <c r="N105" s="10"/>
      <c r="O105" s="10"/>
      <c r="P105" s="10"/>
      <c r="Q105" s="10"/>
      <c r="R105" s="10"/>
      <c r="S105" s="10"/>
      <c r="T105" s="10"/>
      <c r="U105" s="10"/>
      <c r="V105" s="10"/>
      <c r="W105" s="10"/>
    </row>
    <row r="106" spans="4:23" x14ac:dyDescent="0.3">
      <c r="D106" s="10"/>
      <c r="E106" s="10"/>
      <c r="F106" s="10"/>
      <c r="G106" s="10"/>
      <c r="H106" s="10"/>
      <c r="I106" s="10"/>
      <c r="J106" s="10"/>
      <c r="K106" s="10"/>
      <c r="L106" s="10"/>
      <c r="M106" s="10"/>
      <c r="N106" s="10"/>
      <c r="O106" s="10"/>
      <c r="P106" s="10"/>
      <c r="Q106" s="10"/>
      <c r="R106" s="10"/>
      <c r="S106" s="10"/>
      <c r="T106" s="10"/>
      <c r="U106" s="10"/>
      <c r="V106" s="10"/>
      <c r="W106" s="10"/>
    </row>
    <row r="107" spans="4:23" x14ac:dyDescent="0.3">
      <c r="D107" s="10"/>
      <c r="E107" s="10"/>
      <c r="F107" s="10"/>
      <c r="G107" s="10"/>
      <c r="H107" s="10"/>
      <c r="I107" s="10"/>
      <c r="J107" s="10"/>
      <c r="K107" s="10"/>
      <c r="L107" s="10"/>
      <c r="M107" s="10"/>
      <c r="N107" s="10"/>
      <c r="O107" s="10"/>
      <c r="P107" s="10"/>
      <c r="Q107" s="10"/>
      <c r="R107" s="10"/>
      <c r="S107" s="10"/>
      <c r="T107" s="10"/>
      <c r="U107" s="10"/>
      <c r="V107" s="10"/>
      <c r="W107" s="10"/>
    </row>
    <row r="108" spans="4:23" x14ac:dyDescent="0.3">
      <c r="D108" s="10"/>
      <c r="E108" s="10"/>
      <c r="F108" s="10"/>
      <c r="G108" s="10"/>
      <c r="H108" s="10"/>
      <c r="I108" s="10"/>
      <c r="J108" s="10"/>
      <c r="K108" s="10"/>
      <c r="L108" s="10"/>
      <c r="M108" s="10"/>
      <c r="N108" s="10"/>
      <c r="O108" s="10"/>
      <c r="P108" s="10"/>
      <c r="Q108" s="10"/>
      <c r="R108" s="10"/>
      <c r="S108" s="10"/>
      <c r="T108" s="10"/>
      <c r="U108" s="10"/>
      <c r="V108" s="10"/>
      <c r="W108" s="10"/>
    </row>
    <row r="109" spans="4:23" x14ac:dyDescent="0.3">
      <c r="D109" s="10"/>
      <c r="E109" s="10"/>
      <c r="F109" s="10"/>
      <c r="G109" s="10"/>
      <c r="H109" s="10"/>
      <c r="I109" s="10"/>
      <c r="J109" s="10"/>
      <c r="K109" s="10"/>
      <c r="L109" s="10"/>
      <c r="M109" s="10"/>
      <c r="N109" s="10"/>
      <c r="O109" s="10"/>
      <c r="P109" s="10"/>
      <c r="Q109" s="10"/>
      <c r="R109" s="10"/>
      <c r="S109" s="10"/>
      <c r="T109" s="10"/>
      <c r="U109" s="10"/>
      <c r="V109" s="10"/>
      <c r="W109" s="10"/>
    </row>
    <row r="110" spans="4:23" x14ac:dyDescent="0.3">
      <c r="D110" s="10"/>
      <c r="E110" s="10"/>
      <c r="F110" s="10"/>
      <c r="G110" s="10"/>
      <c r="H110" s="10"/>
      <c r="I110" s="10"/>
      <c r="J110" s="10"/>
      <c r="K110" s="10"/>
      <c r="L110" s="10"/>
      <c r="M110" s="10"/>
      <c r="N110" s="10"/>
      <c r="O110" s="10"/>
      <c r="P110" s="10"/>
      <c r="Q110" s="10"/>
      <c r="R110" s="10"/>
      <c r="S110" s="10"/>
      <c r="T110" s="10"/>
      <c r="U110" s="10"/>
      <c r="V110" s="10"/>
      <c r="W110" s="10"/>
    </row>
    <row r="111" spans="4:23" x14ac:dyDescent="0.3">
      <c r="D111" s="10"/>
      <c r="E111" s="10"/>
      <c r="F111" s="10"/>
      <c r="G111" s="10"/>
      <c r="H111" s="10"/>
      <c r="I111" s="10"/>
      <c r="J111" s="10"/>
      <c r="K111" s="10"/>
      <c r="L111" s="10"/>
      <c r="M111" s="10"/>
      <c r="N111" s="10"/>
      <c r="O111" s="10"/>
      <c r="P111" s="10"/>
      <c r="Q111" s="10"/>
      <c r="R111" s="10"/>
      <c r="S111" s="10"/>
      <c r="T111" s="10"/>
      <c r="U111" s="10"/>
      <c r="V111" s="10"/>
      <c r="W111" s="10"/>
    </row>
    <row r="112" spans="4:23" x14ac:dyDescent="0.3">
      <c r="D112" s="10"/>
      <c r="E112" s="10"/>
      <c r="F112" s="10"/>
      <c r="G112" s="10"/>
      <c r="H112" s="10"/>
      <c r="I112" s="10"/>
      <c r="J112" s="10"/>
      <c r="K112" s="10"/>
      <c r="L112" s="10"/>
      <c r="M112" s="10"/>
      <c r="N112" s="10"/>
      <c r="O112" s="10"/>
      <c r="P112" s="10"/>
      <c r="Q112" s="10"/>
      <c r="R112" s="10"/>
      <c r="S112" s="10"/>
      <c r="T112" s="10"/>
      <c r="U112" s="10"/>
      <c r="V112" s="10"/>
      <c r="W112" s="10"/>
    </row>
    <row r="113" spans="4:23" x14ac:dyDescent="0.3">
      <c r="D113" s="10"/>
      <c r="E113" s="10"/>
      <c r="F113" s="10"/>
      <c r="G113" s="10"/>
      <c r="H113" s="10"/>
      <c r="I113" s="10"/>
      <c r="J113" s="10"/>
      <c r="K113" s="10"/>
      <c r="L113" s="10"/>
      <c r="M113" s="10"/>
      <c r="N113" s="10"/>
      <c r="O113" s="10"/>
      <c r="P113" s="10"/>
      <c r="Q113" s="10"/>
      <c r="R113" s="10"/>
      <c r="S113" s="10"/>
      <c r="T113" s="10"/>
      <c r="U113" s="10"/>
      <c r="V113" s="10"/>
      <c r="W113" s="10"/>
    </row>
    <row r="114" spans="4:23" x14ac:dyDescent="0.3">
      <c r="E114" s="84"/>
      <c r="F114" s="84"/>
      <c r="G114" s="84"/>
      <c r="H114" s="84"/>
      <c r="I114" s="84"/>
      <c r="J114" s="84"/>
      <c r="K114" s="84"/>
      <c r="L114" s="84"/>
      <c r="M114" s="84"/>
      <c r="N114" s="84"/>
      <c r="O114" s="84"/>
      <c r="P114" s="84"/>
      <c r="Q114" s="84"/>
      <c r="R114" s="84"/>
      <c r="S114" s="84"/>
      <c r="T114" s="84"/>
      <c r="U114" s="84"/>
      <c r="V114" s="84"/>
      <c r="W114" s="84"/>
    </row>
  </sheetData>
  <sheetProtection algorithmName="SHA-512" hashValue="2XnZcou5958lX8lQPp3ID6lLbVq8j92SxDYfA3NA0KCT4mfCD3CcblVdFw1aqgBdlxDbmgIj2VCHW4u2HrOdTw==" saltValue="ZA8S0uY8mTaxqodVtGVuTQ==" spinCount="100000" sheet="1"/>
  <mergeCells count="45">
    <mergeCell ref="AJ13:AK13"/>
    <mergeCell ref="J10:N10"/>
    <mergeCell ref="Q14:R14"/>
    <mergeCell ref="Q12:R12"/>
    <mergeCell ref="Q13:R13"/>
    <mergeCell ref="AF13:AG13"/>
    <mergeCell ref="AH13:AI13"/>
    <mergeCell ref="AH12:AI12"/>
    <mergeCell ref="AH11:AI11"/>
    <mergeCell ref="AF12:AG12"/>
    <mergeCell ref="AF11:AG11"/>
    <mergeCell ref="AJ11:AK11"/>
    <mergeCell ref="AJ12:AK12"/>
    <mergeCell ref="AF10:AG10"/>
    <mergeCell ref="AH10:AI10"/>
    <mergeCell ref="AJ10:AK10"/>
    <mergeCell ref="AN13:AO13"/>
    <mergeCell ref="AL11:AM11"/>
    <mergeCell ref="AL12:AM12"/>
    <mergeCell ref="AL13:AM13"/>
    <mergeCell ref="AR11:AS11"/>
    <mergeCell ref="AR12:AS12"/>
    <mergeCell ref="AR13:AS13"/>
    <mergeCell ref="AP11:AQ11"/>
    <mergeCell ref="AP12:AQ12"/>
    <mergeCell ref="AP13:AQ13"/>
    <mergeCell ref="AN11:AO11"/>
    <mergeCell ref="AN12:AO12"/>
    <mergeCell ref="D14:E14"/>
    <mergeCell ref="D13:E13"/>
    <mergeCell ref="D12:E12"/>
    <mergeCell ref="B3:AC3"/>
    <mergeCell ref="B6:AC6"/>
    <mergeCell ref="B7:AC7"/>
    <mergeCell ref="B10:C10"/>
    <mergeCell ref="D10:E10"/>
    <mergeCell ref="B8:AC8"/>
    <mergeCell ref="AF7:AS8"/>
    <mergeCell ref="AL10:AM10"/>
    <mergeCell ref="AN10:AO10"/>
    <mergeCell ref="AP10:AQ10"/>
    <mergeCell ref="AR10:AS10"/>
    <mergeCell ref="AH9:AK9"/>
    <mergeCell ref="AL9:AO9"/>
    <mergeCell ref="AP9:AS9"/>
  </mergeCells>
  <dataValidations count="1">
    <dataValidation type="list" allowBlank="1" showInputMessage="1" showErrorMessage="1" sqref="J10" xr:uid="{6FE5400F-0D16-4724-86F3-45F1D0E1494B}">
      <formula1>"As Published, New Approach"</formula1>
    </dataValidation>
  </dataValidations>
  <hyperlinks>
    <hyperlink ref="C4" r:id="rId1" xr:uid="{99DAA18B-BF5D-4A5C-8F3E-C798908BE554}"/>
  </hyperlink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F6D0441-B0AC-4548-8E93-554484F7DE5A}">
          <x14:formula1>
            <xm:f>Calculator!$R$2:$R$4</xm:f>
          </x14:formula1>
          <xm:sqref>D10:E10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00840-B984-4182-BB46-6A0E60459C0E}">
  <dimension ref="B1:BP65"/>
  <sheetViews>
    <sheetView workbookViewId="0">
      <selection activeCell="M26" sqref="M26"/>
    </sheetView>
  </sheetViews>
  <sheetFormatPr defaultColWidth="11.44140625" defaultRowHeight="14.4" x14ac:dyDescent="0.3"/>
  <cols>
    <col min="1" max="1" width="3.44140625" customWidth="1"/>
    <col min="3" max="9" width="7.109375" customWidth="1"/>
    <col min="10" max="10" width="16.5546875" customWidth="1"/>
    <col min="11" max="11" width="22.109375" customWidth="1"/>
    <col min="12" max="21" width="7.109375" customWidth="1"/>
    <col min="22" max="22" width="8.44140625" customWidth="1"/>
    <col min="23" max="23" width="11.88671875" customWidth="1"/>
    <col min="24" max="42" width="4.44140625" bestFit="1" customWidth="1"/>
    <col min="44" max="59" width="6" customWidth="1"/>
  </cols>
  <sheetData>
    <row r="1" spans="2:68" x14ac:dyDescent="0.3">
      <c r="B1" s="10"/>
      <c r="C1" s="10"/>
      <c r="D1" s="10"/>
      <c r="E1" s="10"/>
      <c r="F1" s="10"/>
      <c r="G1" s="10"/>
      <c r="H1" s="10"/>
      <c r="I1" s="10"/>
      <c r="J1" s="10"/>
      <c r="K1" s="10"/>
      <c r="L1" s="10"/>
      <c r="M1" s="10"/>
      <c r="N1" s="10"/>
      <c r="O1" s="10"/>
      <c r="P1" s="10"/>
      <c r="Q1" s="10"/>
      <c r="R1" s="12" t="s">
        <v>34</v>
      </c>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row>
    <row r="2" spans="2:68" x14ac:dyDescent="0.3">
      <c r="B2" s="10"/>
      <c r="C2" s="10"/>
      <c r="D2" s="10"/>
      <c r="E2" s="10"/>
      <c r="F2" s="10"/>
      <c r="G2" s="10"/>
      <c r="H2" s="10"/>
      <c r="I2" s="10"/>
      <c r="J2" s="10"/>
      <c r="K2" s="1" t="s">
        <v>1</v>
      </c>
      <c r="L2" s="10" t="s">
        <v>1</v>
      </c>
      <c r="M2" s="10"/>
      <c r="N2" s="10"/>
      <c r="O2" s="10"/>
      <c r="P2" s="10"/>
      <c r="Q2" s="10"/>
      <c r="R2" s="10" t="s">
        <v>28</v>
      </c>
      <c r="S2" s="10"/>
      <c r="T2" s="10">
        <v>0.1013</v>
      </c>
      <c r="U2" s="85">
        <v>1</v>
      </c>
      <c r="V2" s="10"/>
      <c r="W2" s="10">
        <f>gascost</f>
        <v>1</v>
      </c>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row>
    <row r="3" spans="2:68" x14ac:dyDescent="0.3">
      <c r="B3" s="10"/>
      <c r="C3" s="10"/>
      <c r="D3" s="10"/>
      <c r="E3" s="10"/>
      <c r="F3" s="10"/>
      <c r="G3" s="10"/>
      <c r="H3" s="10"/>
      <c r="I3" s="10"/>
      <c r="J3" s="10" t="s">
        <v>8</v>
      </c>
      <c r="K3" s="1" t="str">
        <f>codeyear&amp;$R$8</f>
        <v>90.1-2016_Pub</v>
      </c>
      <c r="L3" s="10" t="s">
        <v>1</v>
      </c>
      <c r="M3" s="10"/>
      <c r="N3" s="10"/>
      <c r="O3" s="10"/>
      <c r="P3" s="10"/>
      <c r="Q3" s="10"/>
      <c r="R3" s="10" t="s">
        <v>6</v>
      </c>
      <c r="S3" s="10"/>
      <c r="T3" s="10">
        <v>0.10630000000000001</v>
      </c>
      <c r="U3" s="10">
        <v>0.98</v>
      </c>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row>
    <row r="4" spans="2:68" x14ac:dyDescent="0.3">
      <c r="B4" s="10"/>
      <c r="C4" s="10"/>
      <c r="D4" s="10"/>
      <c r="E4" s="10"/>
      <c r="F4" s="10"/>
      <c r="G4" s="10"/>
      <c r="H4" s="10"/>
      <c r="I4" s="10"/>
      <c r="J4" s="10"/>
      <c r="K4" s="87" t="s">
        <v>15</v>
      </c>
      <c r="L4" s="87"/>
      <c r="M4" s="154"/>
      <c r="N4" s="154"/>
      <c r="O4" s="10"/>
      <c r="P4" s="154"/>
      <c r="Q4" s="154"/>
      <c r="R4" s="10" t="s">
        <v>17</v>
      </c>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row>
    <row r="5" spans="2:68" x14ac:dyDescent="0.3">
      <c r="B5" s="10"/>
      <c r="C5" s="10"/>
      <c r="D5" s="10"/>
      <c r="E5" s="10"/>
      <c r="F5" s="10"/>
      <c r="G5" s="10"/>
      <c r="H5" s="10"/>
      <c r="I5" s="10"/>
      <c r="J5" s="10" t="s">
        <v>35</v>
      </c>
      <c r="K5" s="10">
        <f>ElecCost/3.412</f>
        <v>2.9689331770222743E-2</v>
      </c>
      <c r="L5" s="10" t="s">
        <v>22</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row>
    <row r="6" spans="2:68" x14ac:dyDescent="0.3">
      <c r="B6" s="10"/>
      <c r="C6" s="10"/>
      <c r="D6" s="10"/>
      <c r="E6" s="10"/>
      <c r="F6" s="10"/>
      <c r="G6" s="10"/>
      <c r="H6" s="10"/>
      <c r="I6" s="10"/>
      <c r="J6" s="10" t="s">
        <v>36</v>
      </c>
      <c r="K6" s="86">
        <f>ElecCarbon/3.412</f>
        <v>0.35169988276670572</v>
      </c>
      <c r="L6" s="10" t="s">
        <v>27</v>
      </c>
      <c r="M6" s="10"/>
      <c r="N6" s="10"/>
      <c r="O6" s="10"/>
      <c r="P6" s="10"/>
      <c r="Q6" s="10"/>
      <c r="R6" s="12" t="s">
        <v>37</v>
      </c>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row>
    <row r="7" spans="2:68" x14ac:dyDescent="0.3">
      <c r="B7" s="10"/>
      <c r="C7" s="10"/>
      <c r="D7" s="10"/>
      <c r="E7" s="10"/>
      <c r="F7" s="10"/>
      <c r="G7" s="10"/>
      <c r="H7" s="10"/>
      <c r="I7" s="10"/>
      <c r="J7" s="10" t="s">
        <v>38</v>
      </c>
      <c r="K7" s="10">
        <f>elecsource/3.412</f>
        <v>2.6400937866354042</v>
      </c>
      <c r="L7" s="10" t="s">
        <v>33</v>
      </c>
      <c r="M7" s="10"/>
      <c r="N7" s="10"/>
      <c r="O7" s="10"/>
      <c r="P7" s="10"/>
      <c r="Q7" s="10"/>
      <c r="R7" s="10" t="str">
        <f>'BPF Calculator'!J10</f>
        <v>As Published</v>
      </c>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row>
    <row r="8" spans="2:68" x14ac:dyDescent="0.3">
      <c r="B8" s="10"/>
      <c r="C8" s="10"/>
      <c r="D8" s="10"/>
      <c r="E8" s="10"/>
      <c r="F8" s="10"/>
      <c r="G8" s="10"/>
      <c r="H8" s="10"/>
      <c r="I8" s="10"/>
      <c r="J8" s="10"/>
      <c r="K8" s="10"/>
      <c r="L8" s="10"/>
      <c r="M8" s="10"/>
      <c r="N8" s="10"/>
      <c r="O8" s="10"/>
      <c r="P8" s="10"/>
      <c r="Q8" s="10"/>
      <c r="R8" s="11" t="str">
        <f>IF(R7="As Published","_Pub","")</f>
        <v>_Pub</v>
      </c>
      <c r="S8" s="10"/>
      <c r="T8" s="10" t="s">
        <v>39</v>
      </c>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row>
    <row r="9" spans="2:68" x14ac:dyDescent="0.3">
      <c r="B9" s="10"/>
      <c r="C9" s="10"/>
      <c r="D9" s="10"/>
      <c r="E9" s="10"/>
      <c r="F9" s="10"/>
      <c r="G9" s="10"/>
      <c r="H9" s="10"/>
      <c r="I9" s="10"/>
      <c r="J9" s="10" t="s">
        <v>35</v>
      </c>
      <c r="K9" s="10">
        <f>gascost/100</f>
        <v>0.01</v>
      </c>
      <c r="L9" s="10" t="s">
        <v>22</v>
      </c>
      <c r="M9" s="10"/>
      <c r="N9" s="10"/>
      <c r="O9" s="10"/>
      <c r="P9" s="10"/>
      <c r="Q9" s="10"/>
      <c r="R9" s="10" t="str">
        <f>IF(AND(R7="As Published",codeyear="90.1-2019",ElecCost=T3,gascost=U3),"AP2019",IF(AND(R7="As Published", codeyear="90.1-2016",ElecCost=T2,gascost=U2),"AP2016","1"))</f>
        <v>AP2016</v>
      </c>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2:68" x14ac:dyDescent="0.3">
      <c r="B10" s="10"/>
      <c r="C10" s="10"/>
      <c r="D10" s="10"/>
      <c r="E10" s="10"/>
      <c r="F10" s="10"/>
      <c r="G10" s="10"/>
      <c r="H10" s="10"/>
      <c r="I10" s="10"/>
      <c r="J10" s="10" t="s">
        <v>36</v>
      </c>
      <c r="K10" s="10">
        <f>gascarbon/100</f>
        <v>0.1996</v>
      </c>
      <c r="L10" s="10" t="s">
        <v>27</v>
      </c>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row>
    <row r="11" spans="2:68" x14ac:dyDescent="0.3">
      <c r="B11" s="10"/>
      <c r="C11" s="10"/>
      <c r="D11" s="10"/>
      <c r="E11" s="10"/>
      <c r="F11" s="10"/>
      <c r="G11" s="10"/>
      <c r="H11" s="10"/>
      <c r="I11" s="10"/>
      <c r="J11" s="10" t="s">
        <v>38</v>
      </c>
      <c r="K11" s="10">
        <f>gassource/100</f>
        <v>1.0900000000000001</v>
      </c>
      <c r="L11" s="10" t="s">
        <v>33</v>
      </c>
      <c r="M11" s="10"/>
      <c r="N11" s="10"/>
      <c r="O11" s="10"/>
      <c r="P11" s="10"/>
      <c r="Q11" s="10"/>
      <c r="R11" s="10"/>
      <c r="S11" s="10"/>
      <c r="T11" s="10"/>
      <c r="U11" s="10"/>
      <c r="V11" s="10"/>
      <c r="W11" s="9" t="s">
        <v>40</v>
      </c>
      <c r="X11" s="9"/>
      <c r="Y11" s="9"/>
      <c r="Z11" s="9"/>
      <c r="AA11" s="9"/>
      <c r="AB11" s="9"/>
      <c r="AC11" s="9"/>
      <c r="AD11" s="9"/>
      <c r="AE11" s="9"/>
      <c r="AF11" s="9"/>
      <c r="AG11" s="9"/>
      <c r="AH11" s="9"/>
      <c r="AI11" s="9"/>
      <c r="AJ11" s="9"/>
      <c r="AK11" s="9"/>
      <c r="AL11" s="9"/>
      <c r="AM11" s="9"/>
      <c r="AN11" s="9"/>
      <c r="AO11" s="9"/>
      <c r="AP11" s="9"/>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row>
    <row r="12" spans="2:68" x14ac:dyDescent="0.3">
      <c r="B12" s="10"/>
      <c r="C12" s="10" t="s">
        <v>1</v>
      </c>
      <c r="D12" s="10" t="s">
        <v>1</v>
      </c>
      <c r="E12" s="10" t="s">
        <v>1</v>
      </c>
      <c r="F12" s="10" t="s">
        <v>1</v>
      </c>
      <c r="G12" s="10" t="s">
        <v>1</v>
      </c>
      <c r="H12" s="10" t="s">
        <v>1</v>
      </c>
      <c r="I12" s="10" t="s">
        <v>1</v>
      </c>
      <c r="J12" s="10" t="s">
        <v>1</v>
      </c>
      <c r="K12" s="2" t="s">
        <v>1</v>
      </c>
      <c r="L12" s="10" t="s">
        <v>1</v>
      </c>
      <c r="M12" s="10" t="s">
        <v>1</v>
      </c>
      <c r="N12" s="10" t="s">
        <v>1</v>
      </c>
      <c r="O12" s="10" t="s">
        <v>1</v>
      </c>
      <c r="P12" s="10" t="s">
        <v>1</v>
      </c>
      <c r="Q12" s="10" t="s">
        <v>1</v>
      </c>
      <c r="R12" s="10" t="s">
        <v>1</v>
      </c>
      <c r="S12" s="10" t="s">
        <v>1</v>
      </c>
      <c r="T12" s="10" t="s">
        <v>1</v>
      </c>
      <c r="U12" s="10" t="s">
        <v>1</v>
      </c>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row>
    <row r="13" spans="2:68" x14ac:dyDescent="0.3">
      <c r="B13" s="10" t="s">
        <v>41</v>
      </c>
      <c r="C13" s="10" t="s">
        <v>42</v>
      </c>
      <c r="D13" s="10"/>
      <c r="E13" s="10"/>
      <c r="F13" s="10"/>
      <c r="G13" s="10"/>
      <c r="H13" s="10"/>
      <c r="I13" s="10"/>
      <c r="J13" s="10"/>
      <c r="K13" s="10"/>
      <c r="L13" s="10"/>
      <c r="M13" s="10"/>
      <c r="N13" s="10"/>
      <c r="O13" s="10"/>
      <c r="P13" s="10"/>
      <c r="Q13" s="10"/>
      <c r="R13" s="10"/>
      <c r="S13" s="10"/>
      <c r="T13" s="10"/>
      <c r="U13" s="10"/>
      <c r="V13" s="10"/>
      <c r="W13" s="10" t="s">
        <v>43</v>
      </c>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row>
    <row r="14" spans="2:68" x14ac:dyDescent="0.3">
      <c r="B14" s="10" t="s">
        <v>44</v>
      </c>
      <c r="C14" s="10" t="s">
        <v>45</v>
      </c>
      <c r="D14" s="10" t="s">
        <v>46</v>
      </c>
      <c r="E14" s="10" t="s">
        <v>47</v>
      </c>
      <c r="F14" s="10" t="s">
        <v>48</v>
      </c>
      <c r="G14" s="10" t="s">
        <v>49</v>
      </c>
      <c r="H14" s="10" t="s">
        <v>50</v>
      </c>
      <c r="I14" s="10" t="s">
        <v>51</v>
      </c>
      <c r="J14" s="10" t="s">
        <v>52</v>
      </c>
      <c r="K14" s="10" t="s">
        <v>53</v>
      </c>
      <c r="L14" s="10" t="s">
        <v>54</v>
      </c>
      <c r="M14" s="10" t="s">
        <v>55</v>
      </c>
      <c r="N14" s="10" t="s">
        <v>56</v>
      </c>
      <c r="O14" s="10" t="s">
        <v>57</v>
      </c>
      <c r="P14" s="10" t="s">
        <v>58</v>
      </c>
      <c r="Q14" s="10" t="s">
        <v>59</v>
      </c>
      <c r="R14" s="10" t="s">
        <v>60</v>
      </c>
      <c r="S14" s="10" t="s">
        <v>61</v>
      </c>
      <c r="T14" s="10" t="s">
        <v>62</v>
      </c>
      <c r="U14" s="10" t="s">
        <v>63</v>
      </c>
      <c r="V14" s="10"/>
      <c r="W14" s="10" t="s">
        <v>44</v>
      </c>
      <c r="X14" s="10" t="s">
        <v>45</v>
      </c>
      <c r="Y14" s="10" t="s">
        <v>46</v>
      </c>
      <c r="Z14" s="10" t="s">
        <v>47</v>
      </c>
      <c r="AA14" s="10" t="s">
        <v>48</v>
      </c>
      <c r="AB14" s="10" t="s">
        <v>49</v>
      </c>
      <c r="AC14" s="10" t="s">
        <v>50</v>
      </c>
      <c r="AD14" s="10" t="s">
        <v>51</v>
      </c>
      <c r="AE14" s="10" t="s">
        <v>52</v>
      </c>
      <c r="AF14" s="10" t="s">
        <v>53</v>
      </c>
      <c r="AG14" s="10" t="s">
        <v>54</v>
      </c>
      <c r="AH14" s="10" t="s">
        <v>55</v>
      </c>
      <c r="AI14" s="10" t="s">
        <v>56</v>
      </c>
      <c r="AJ14" s="10" t="s">
        <v>57</v>
      </c>
      <c r="AK14" s="10" t="s">
        <v>58</v>
      </c>
      <c r="AL14" s="10" t="s">
        <v>59</v>
      </c>
      <c r="AM14" s="10" t="s">
        <v>60</v>
      </c>
      <c r="AN14" s="10" t="s">
        <v>61</v>
      </c>
      <c r="AO14" s="10" t="s">
        <v>62</v>
      </c>
      <c r="AP14" s="10" t="s">
        <v>63</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row>
    <row r="15" spans="2:68" x14ac:dyDescent="0.3">
      <c r="B15" s="10" t="str" cm="1">
        <f t="array" ref="B15:U23">IF($K$3="90.1-2022",A_2022,IF($K$3="90.1-2019",A_2019,IF($K$3="90.1-2016",A_2016,IF($K$3="90.1-2016_Pub",A_2016_Pub,IF($K$3="90.1-2019_Pub",A_2019_Pub,IF($K$3="90.1-2022_Pub",A_2022_Pub,""))))))</f>
        <v>Apartment</v>
      </c>
      <c r="C15" s="10">
        <v>0.178265768020585</v>
      </c>
      <c r="D15" s="10">
        <v>0.158565915922561</v>
      </c>
      <c r="E15" s="10">
        <v>0.178265768020585</v>
      </c>
      <c r="F15" s="10">
        <v>0.158565915922561</v>
      </c>
      <c r="G15" s="10">
        <v>0.27738078876503602</v>
      </c>
      <c r="H15" s="10">
        <v>0.19528407446976501</v>
      </c>
      <c r="I15" s="10">
        <v>0.464734744980213</v>
      </c>
      <c r="J15" s="10">
        <v>0.29967953958764398</v>
      </c>
      <c r="K15" s="10">
        <v>0.45932651784244999</v>
      </c>
      <c r="L15" s="10">
        <v>0.53539128222124599</v>
      </c>
      <c r="M15" s="10">
        <v>0.343862563174826</v>
      </c>
      <c r="N15" s="10">
        <v>0.50651223478480301</v>
      </c>
      <c r="O15" s="10">
        <v>0.78192402247171</v>
      </c>
      <c r="P15" s="10">
        <v>0.50000679240895896</v>
      </c>
      <c r="Q15" s="10">
        <v>0.66964556439794998</v>
      </c>
      <c r="R15" s="10">
        <v>0.92922025482396897</v>
      </c>
      <c r="S15" s="10">
        <v>0.66151804664748104</v>
      </c>
      <c r="T15" s="10">
        <v>1.10764009740053</v>
      </c>
      <c r="U15" s="10">
        <v>1.34434671061561</v>
      </c>
      <c r="V15" s="10"/>
      <c r="W15" s="10" t="s">
        <v>64</v>
      </c>
      <c r="X15" s="3">
        <f>IF($K$3="90.1-2016_Pub",IF($R$9="AP2016",'Coefficent Library'!DC51,(($K$5+C15*$K$9)/(C30*$K$5+C45*$K$9))-0.05),IF($R$9="AP2019",'Coefficent Library'!CH51, ($K$5+C15*$K$9)/(C30*$K$5+C45*$K$9)))</f>
        <v>0.73</v>
      </c>
      <c r="Y15" s="3">
        <f>IF($K$3="90.1-2016_Pub",IF($R$9="AP2016",'Coefficent Library'!DD51,(($K$5+D15*$K$9)/(D30*$K$5+D45*$K$9))-0.05),IF($R$9="AP2019",'Coefficent Library'!CI51, ($K$5+D15*$K$9)/(D30*$K$5+D45*$K$9)))</f>
        <v>0.73</v>
      </c>
      <c r="Z15" s="3">
        <f>IF($K$3="90.1-2016_Pub",IF($R$9="AP2016",'Coefficent Library'!DE51,(($K$5+E15*$K$9)/(E30*$K$5+E45*$K$9))-0.05),IF($R$9="AP2019",'Coefficent Library'!CJ51, ($K$5+E15*$K$9)/(E30*$K$5+E45*$K$9)))</f>
        <v>0.73</v>
      </c>
      <c r="AA15" s="3">
        <f>IF($K$3="90.1-2016_Pub",IF($R$9="AP2016",'Coefficent Library'!DF51,(($K$5+F15*$K$9)/(F30*$K$5+F45*$K$9))-0.05),IF($R$9="AP2019",'Coefficent Library'!CK51, ($K$5+F15*$K$9)/(F30*$K$5+F45*$K$9)))</f>
        <v>0.73</v>
      </c>
      <c r="AB15" s="3">
        <f>IF($K$3="90.1-2016_Pub",IF($R$9="AP2016",'Coefficent Library'!DG51,(($K$5+G15*$K$9)/(G30*$K$5+G45*$K$9))-0.05),IF($R$9="AP2019",'Coefficent Library'!CL51, ($K$5+G15*$K$9)/(G30*$K$5+G45*$K$9)))</f>
        <v>0.71</v>
      </c>
      <c r="AC15" s="3">
        <f>IF($K$3="90.1-2016_Pub",IF($R$9="AP2016",'Coefficent Library'!DH51,(($K$5+H15*$K$9)/(H30*$K$5+H45*$K$9))-0.05),IF($R$9="AP2019",'Coefficent Library'!CM51, ($K$5+H15*$K$9)/(H30*$K$5+H45*$K$9)))</f>
        <v>0.69</v>
      </c>
      <c r="AD15" s="3">
        <f>IF($K$3="90.1-2016_Pub",IF($R$9="AP2016",'Coefficent Library'!DI51,(($K$5+I15*$K$9)/(I30*$K$5+I45*$K$9))-0.05),IF($R$9="AP2019",'Coefficent Library'!CN51, ($K$5+I15*$K$9)/(I30*$K$5+I45*$K$9)))</f>
        <v>0.74</v>
      </c>
      <c r="AE15" s="3">
        <f>IF($K$3="90.1-2016_Pub",IF($R$9="AP2016",'Coefficent Library'!DJ51,(($K$5+J15*$K$9)/(J30*$K$5+J45*$K$9))-0.05),IF($R$9="AP2019",'Coefficent Library'!CO51, ($K$5+J15*$K$9)/(J30*$K$5+J45*$K$9)))</f>
        <v>0.73</v>
      </c>
      <c r="AF15" s="3">
        <f>IF($K$3="90.1-2016_Pub",IF($R$9="AP2016",'Coefficent Library'!DK51,(($K$5+K15*$K$9)/(K30*$K$5+K45*$K$9))-0.05),IF($R$9="AP2019",'Coefficent Library'!CP51, ($K$5+K15*$K$9)/(K30*$K$5+K45*$K$9)))</f>
        <v>0.68</v>
      </c>
      <c r="AG15" s="3">
        <f>IF($K$3="90.1-2016_Pub",IF($R$9="AP2016",'Coefficent Library'!DL51,(($K$5+L15*$K$9)/(L30*$K$5+L45*$K$9))-0.05),IF($R$9="AP2019",'Coefficent Library'!CQ51, ($K$5+L15*$K$9)/(L30*$K$5+L45*$K$9)))</f>
        <v>0.78</v>
      </c>
      <c r="AH15" s="3">
        <f>IF($K$3="90.1-2016_Pub",IF($R$9="AP2016",'Coefficent Library'!DM51,(($K$5+M15*$K$9)/(M30*$K$5+M45*$K$9))-0.05),IF($R$9="AP2019",'Coefficent Library'!CR51, ($K$5+M15*$K$9)/(M30*$K$5+M45*$K$9)))</f>
        <v>0.81</v>
      </c>
      <c r="AI15" s="3">
        <f>IF($K$3="90.1-2016_Pub",IF($R$9="AP2016",'Coefficent Library'!DN51,(($K$5+N15*$K$9)/(N30*$K$5+N45*$K$9))-0.05),IF($R$9="AP2019",'Coefficent Library'!CS51, ($K$5+N15*$K$9)/(N30*$K$5+N45*$K$9)))</f>
        <v>0.81</v>
      </c>
      <c r="AJ15" s="3">
        <f>IF($K$3="90.1-2016_Pub",IF($R$9="AP2016",'Coefficent Library'!DO51,(($K$5+O15*$K$9)/(O30*$K$5+O45*$K$9))-0.05),IF($R$9="AP2019",'Coefficent Library'!CT51, ($K$5+O15*$K$9)/(O30*$K$5+O45*$K$9)))</f>
        <v>0.76</v>
      </c>
      <c r="AK15" s="3">
        <f>IF($K$3="90.1-2016_Pub",IF($R$9="AP2016",'Coefficent Library'!DP51,(($K$5+P15*$K$9)/(P30*$K$5+P45*$K$9))-0.05),IF($R$9="AP2019",'Coefficent Library'!CU51, ($K$5+P15*$K$9)/(P30*$K$5+P45*$K$9)))</f>
        <v>0.8</v>
      </c>
      <c r="AL15" s="3">
        <f>IF($K$3="90.1-2016_Pub",IF($R$9="AP2016",'Coefficent Library'!DQ51,(($K$5+Q15*$K$9)/(Q30*$K$5+Q45*$K$9))-0.05),IF($R$9="AP2019",'Coefficent Library'!CV51, ($K$5+Q15*$K$9)/(Q30*$K$5+Q45*$K$9)))</f>
        <v>0.81</v>
      </c>
      <c r="AM15" s="3">
        <f>IF($K$3="90.1-2016_Pub",IF($R$9="AP2016",'Coefficent Library'!DR51,(($K$5+R15*$K$9)/(R30*$K$5+R45*$K$9))-0.05),IF($R$9="AP2019",'Coefficent Library'!CW51, ($K$5+R15*$K$9)/(R30*$K$5+R45*$K$9)))</f>
        <v>0.76</v>
      </c>
      <c r="AN15" s="3">
        <f>IF($K$3="90.1-2016_Pub",IF($R$9="AP2016",'Coefficent Library'!DS51,(($K$5+S15*$K$9)/(S30*$K$5+S45*$K$9))-0.05),IF($R$9="AP2019",'Coefficent Library'!CX51, ($K$5+S15*$K$9)/(S30*$K$5+S45*$K$9)))</f>
        <v>0.79</v>
      </c>
      <c r="AO15" s="3">
        <f>IF($K$3="90.1-2016_Pub",IF($R$9="AP2016",'Coefficent Library'!DT51,(($K$5+T15*$K$9)/(T30*$K$5+T45*$K$9))-0.05),IF($R$9="AP2019",'Coefficent Library'!CY51, ($K$5+T15*$K$9)/(T30*$K$5+T45*$K$9)))</f>
        <v>0.74</v>
      </c>
      <c r="AP15" s="3">
        <f>IF($K$3="90.1-2016_Pub",IF($R$9="AP2016",'Coefficent Library'!DU51,(($K$5+U15*$K$9)/(U30*$K$5+U45*$K$9))-0.05),IF($R$9="AP2019",'Coefficent Library'!CZ51, ($K$5+U15*$K$9)/(U30*$K$5+U45*$K$9)))</f>
        <v>0.8</v>
      </c>
      <c r="AQ15" s="10"/>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2:68" x14ac:dyDescent="0.3">
      <c r="B16" s="10" t="str">
        <v>Medical</v>
      </c>
      <c r="C16" s="10">
        <v>0.261550228150568</v>
      </c>
      <c r="D16" s="10">
        <v>0.244703567177213</v>
      </c>
      <c r="E16" s="10">
        <v>0.261550228150568</v>
      </c>
      <c r="F16" s="10">
        <v>0.244703567177213</v>
      </c>
      <c r="G16" s="10">
        <v>0.34650037147705698</v>
      </c>
      <c r="H16" s="10">
        <v>0.31672405694654099</v>
      </c>
      <c r="I16" s="10">
        <v>0.40716864089739202</v>
      </c>
      <c r="J16" s="10">
        <v>0.33952330187373803</v>
      </c>
      <c r="K16" s="10">
        <v>0.59321474581131906</v>
      </c>
      <c r="L16" s="10">
        <v>0.47936735580302697</v>
      </c>
      <c r="M16" s="10">
        <v>0.36295232021214702</v>
      </c>
      <c r="N16" s="10">
        <v>0.61912509069157096</v>
      </c>
      <c r="O16" s="10">
        <v>0.56821628548529501</v>
      </c>
      <c r="P16" s="10">
        <v>0.53722972482248599</v>
      </c>
      <c r="Q16" s="10">
        <v>0.66558791463989597</v>
      </c>
      <c r="R16" s="10">
        <v>0.62954067827411198</v>
      </c>
      <c r="S16" s="10">
        <v>0.58965026249179897</v>
      </c>
      <c r="T16" s="10">
        <v>0.71153787655663603</v>
      </c>
      <c r="U16" s="10">
        <v>0.96040967459624405</v>
      </c>
      <c r="V16" s="10"/>
      <c r="W16" s="10" t="s">
        <v>65</v>
      </c>
      <c r="X16" s="3">
        <f>IF($K$3="90.1-2016_Pub",IF($R$9="AP2016",'Coefficent Library'!DC52,(($K$5+C16*$K$9)/(C31*$K$5+C46*$K$9))-0.05),IF($R$9="AP2019",'Coefficent Library'!CH52, ($K$5+C16*$K$9)/(C31*$K$5+C46*$K$9)))</f>
        <v>0.64</v>
      </c>
      <c r="Y16" s="3">
        <f>IF($K$3="90.1-2016_Pub",IF($R$9="AP2016",'Coefficent Library'!DD52,(($K$5+D16*$K$9)/(D31*$K$5+D46*$K$9))-0.05),IF($R$9="AP2019",'Coefficent Library'!CI52, ($K$5+D16*$K$9)/(D31*$K$5+D46*$K$9)))</f>
        <v>0.56000000000000005</v>
      </c>
      <c r="Z16" s="3">
        <f>IF($K$3="90.1-2016_Pub",IF($R$9="AP2016",'Coefficent Library'!DE52,(($K$5+E16*$K$9)/(E31*$K$5+E46*$K$9))-0.05),IF($R$9="AP2019",'Coefficent Library'!CJ52, ($K$5+E16*$K$9)/(E31*$K$5+E46*$K$9)))</f>
        <v>0.64</v>
      </c>
      <c r="AA16" s="3">
        <f>IF($K$3="90.1-2016_Pub",IF($R$9="AP2016",'Coefficent Library'!DF52,(($K$5+F16*$K$9)/(F31*$K$5+F46*$K$9))-0.05),IF($R$9="AP2019",'Coefficent Library'!CK52, ($K$5+F16*$K$9)/(F31*$K$5+F46*$K$9)))</f>
        <v>0.56000000000000005</v>
      </c>
      <c r="AB16" s="3">
        <f>IF($K$3="90.1-2016_Pub",IF($R$9="AP2016",'Coefficent Library'!DG52,(($K$5+G16*$K$9)/(G31*$K$5+G46*$K$9))-0.05),IF($R$9="AP2019",'Coefficent Library'!CL52, ($K$5+G16*$K$9)/(G31*$K$5+G46*$K$9)))</f>
        <v>0.6</v>
      </c>
      <c r="AC16" s="3">
        <f>IF($K$3="90.1-2016_Pub",IF($R$9="AP2016",'Coefficent Library'!DH52,(($K$5+H16*$K$9)/(H31*$K$5+H46*$K$9))-0.05),IF($R$9="AP2019",'Coefficent Library'!CM52, ($K$5+H16*$K$9)/(H31*$K$5+H46*$K$9)))</f>
        <v>0.56000000000000005</v>
      </c>
      <c r="AD16" s="3">
        <f>IF($K$3="90.1-2016_Pub",IF($R$9="AP2016",'Coefficent Library'!DI52,(($K$5+I16*$K$9)/(I31*$K$5+I46*$K$9))-0.05),IF($R$9="AP2019",'Coefficent Library'!CN52, ($K$5+I16*$K$9)/(I31*$K$5+I46*$K$9)))</f>
        <v>0.6</v>
      </c>
      <c r="AE16" s="3">
        <f>IF($K$3="90.1-2016_Pub",IF($R$9="AP2016",'Coefficent Library'!DJ52,(($K$5+J16*$K$9)/(J31*$K$5+J46*$K$9))-0.05),IF($R$9="AP2019",'Coefficent Library'!CO52, ($K$5+J16*$K$9)/(J31*$K$5+J46*$K$9)))</f>
        <v>0.56000000000000005</v>
      </c>
      <c r="AF16" s="3">
        <f>IF($K$3="90.1-2016_Pub",IF($R$9="AP2016",'Coefficent Library'!DK52,(($K$5+K16*$K$9)/(K31*$K$5+K46*$K$9))-0.05),IF($R$9="AP2019",'Coefficent Library'!CP52, ($K$5+K16*$K$9)/(K31*$K$5+K46*$K$9)))</f>
        <v>0.54</v>
      </c>
      <c r="AG16" s="3">
        <f>IF($K$3="90.1-2016_Pub",IF($R$9="AP2016",'Coefficent Library'!DL52,(($K$5+L16*$K$9)/(L31*$K$5+L46*$K$9))-0.05),IF($R$9="AP2019",'Coefficent Library'!CQ52, ($K$5+L16*$K$9)/(L31*$K$5+L46*$K$9)))</f>
        <v>0.56999999999999995</v>
      </c>
      <c r="AH16" s="3">
        <f>IF($K$3="90.1-2016_Pub",IF($R$9="AP2016",'Coefficent Library'!DM52,(($K$5+M16*$K$9)/(M31*$K$5+M46*$K$9))-0.05),IF($R$9="AP2019",'Coefficent Library'!CR52, ($K$5+M16*$K$9)/(M31*$K$5+M46*$K$9)))</f>
        <v>0.53</v>
      </c>
      <c r="AI16" s="3">
        <f>IF($K$3="90.1-2016_Pub",IF($R$9="AP2016",'Coefficent Library'!DN52,(($K$5+N16*$K$9)/(N31*$K$5+N46*$K$9))-0.05),IF($R$9="AP2019",'Coefficent Library'!CS52, ($K$5+N16*$K$9)/(N31*$K$5+N46*$K$9)))</f>
        <v>0.55000000000000004</v>
      </c>
      <c r="AJ16" s="3">
        <f>IF($K$3="90.1-2016_Pub",IF($R$9="AP2016",'Coefficent Library'!DO52,(($K$5+O16*$K$9)/(O31*$K$5+O46*$K$9))-0.05),IF($R$9="AP2019",'Coefficent Library'!CT52, ($K$5+O16*$K$9)/(O31*$K$5+O46*$K$9)))</f>
        <v>0.59</v>
      </c>
      <c r="AK16" s="3">
        <f>IF($K$3="90.1-2016_Pub",IF($R$9="AP2016",'Coefficent Library'!DP52,(($K$5+P16*$K$9)/(P31*$K$5+P46*$K$9))-0.05),IF($R$9="AP2019",'Coefficent Library'!CU52, ($K$5+P16*$K$9)/(P31*$K$5+P46*$K$9)))</f>
        <v>0.52</v>
      </c>
      <c r="AL16" s="3">
        <f>IF($K$3="90.1-2016_Pub",IF($R$9="AP2016",'Coefficent Library'!DQ52,(($K$5+Q16*$K$9)/(Q31*$K$5+Q46*$K$9))-0.05),IF($R$9="AP2019",'Coefficent Library'!CV52, ($K$5+Q16*$K$9)/(Q31*$K$5+Q46*$K$9)))</f>
        <v>0.55000000000000004</v>
      </c>
      <c r="AM16" s="3">
        <f>IF($K$3="90.1-2016_Pub",IF($R$9="AP2016",'Coefficent Library'!DR52,(($K$5+R16*$K$9)/(R31*$K$5+R46*$K$9))-0.05),IF($R$9="AP2019",'Coefficent Library'!CW52, ($K$5+R16*$K$9)/(R31*$K$5+R46*$K$9)))</f>
        <v>0.56999999999999995</v>
      </c>
      <c r="AN16" s="3">
        <f>IF($K$3="90.1-2016_Pub",IF($R$9="AP2016",'Coefficent Library'!DS52,(($K$5+S16*$K$9)/(S31*$K$5+S46*$K$9))-0.05),IF($R$9="AP2019",'Coefficent Library'!CX52, ($K$5+S16*$K$9)/(S31*$K$5+S46*$K$9)))</f>
        <v>0.52</v>
      </c>
      <c r="AO16" s="3">
        <f>IF($K$3="90.1-2016_Pub",IF($R$9="AP2016",'Coefficent Library'!DT52,(($K$5+T16*$K$9)/(T31*$K$5+T46*$K$9))-0.05),IF($R$9="AP2019",'Coefficent Library'!CY52, ($K$5+T16*$K$9)/(T31*$K$5+T46*$K$9)))</f>
        <v>0.56000000000000005</v>
      </c>
      <c r="AP16" s="3">
        <f>IF($K$3="90.1-2016_Pub",IF($R$9="AP2016",'Coefficent Library'!DU52,(($K$5+U16*$K$9)/(U31*$K$5+U46*$K$9))-0.05),IF($R$9="AP2019",'Coefficent Library'!CZ52, ($K$5+U16*$K$9)/(U31*$K$5+U46*$K$9)))</f>
        <v>0.56000000000000005</v>
      </c>
      <c r="AQ16" s="10"/>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2:68" x14ac:dyDescent="0.3">
      <c r="B17" s="10" t="str">
        <v>Hotel</v>
      </c>
      <c r="C17" s="10">
        <v>0.33955483076098703</v>
      </c>
      <c r="D17" s="10">
        <v>0.36318515764169201</v>
      </c>
      <c r="E17" s="10">
        <v>0.33955483076098703</v>
      </c>
      <c r="F17" s="10">
        <v>0.36318515764169201</v>
      </c>
      <c r="G17" s="10">
        <v>0.51119042804210202</v>
      </c>
      <c r="H17" s="10">
        <v>0.43527642741387601</v>
      </c>
      <c r="I17" s="10">
        <v>0.678849871074793</v>
      </c>
      <c r="J17" s="10">
        <v>0.60411542487769598</v>
      </c>
      <c r="K17" s="10">
        <v>0.97944962792013601</v>
      </c>
      <c r="L17" s="10">
        <v>0.78733219568771196</v>
      </c>
      <c r="M17" s="10">
        <v>0.72932137509476103</v>
      </c>
      <c r="N17" s="10">
        <v>0.95289109438368302</v>
      </c>
      <c r="O17" s="10">
        <v>0.93096969136784402</v>
      </c>
      <c r="P17" s="10">
        <v>0.913147534920975</v>
      </c>
      <c r="Q17" s="10">
        <v>1.07437292757694</v>
      </c>
      <c r="R17" s="10">
        <v>1.0681187216885599</v>
      </c>
      <c r="S17" s="10">
        <v>1.0646912532777</v>
      </c>
      <c r="T17" s="10">
        <v>1.1758182830867301</v>
      </c>
      <c r="U17" s="10">
        <v>1.5438100240735499</v>
      </c>
      <c r="V17" s="10"/>
      <c r="W17" s="10" t="s">
        <v>66</v>
      </c>
      <c r="X17" s="3">
        <f>IF($K$3="90.1-2016_Pub",IF($R$9="AP2016",'Coefficent Library'!DC53,(($K$5+C17*$K$9)/(C32*$K$5+C47*$K$9))-0.05),IF($R$9="AP2019",'Coefficent Library'!CH53, ($K$5+C17*$K$9)/(C32*$K$5+C47*$K$9)))</f>
        <v>0.64</v>
      </c>
      <c r="Y17" s="3">
        <f>IF($K$3="90.1-2016_Pub",IF($R$9="AP2016",'Coefficent Library'!DD53,(($K$5+D17*$K$9)/(D32*$K$5+D47*$K$9))-0.05),IF($R$9="AP2019",'Coefficent Library'!CI53, ($K$5+D17*$K$9)/(D32*$K$5+D47*$K$9)))</f>
        <v>0.65</v>
      </c>
      <c r="Z17" s="3">
        <f>IF($K$3="90.1-2016_Pub",IF($R$9="AP2016",'Coefficent Library'!DE53,(($K$5+E17*$K$9)/(E32*$K$5+E47*$K$9))-0.05),IF($R$9="AP2019",'Coefficent Library'!CJ53, ($K$5+E17*$K$9)/(E32*$K$5+E47*$K$9)))</f>
        <v>0.64</v>
      </c>
      <c r="AA17" s="3">
        <f>IF($K$3="90.1-2016_Pub",IF($R$9="AP2016",'Coefficent Library'!DF53,(($K$5+F17*$K$9)/(F32*$K$5+F47*$K$9))-0.05),IF($R$9="AP2019",'Coefficent Library'!CK53, ($K$5+F17*$K$9)/(F32*$K$5+F47*$K$9)))</f>
        <v>0.65</v>
      </c>
      <c r="AB17" s="3">
        <f>IF($K$3="90.1-2016_Pub",IF($R$9="AP2016",'Coefficent Library'!DG53,(($K$5+G17*$K$9)/(G32*$K$5+G47*$K$9))-0.05),IF($R$9="AP2019",'Coefficent Library'!CL53, ($K$5+G17*$K$9)/(G32*$K$5+G47*$K$9)))</f>
        <v>0.62</v>
      </c>
      <c r="AC17" s="3">
        <f>IF($K$3="90.1-2016_Pub",IF($R$9="AP2016",'Coefficent Library'!DH53,(($K$5+H17*$K$9)/(H32*$K$5+H47*$K$9))-0.05),IF($R$9="AP2019",'Coefficent Library'!CM53, ($K$5+H17*$K$9)/(H32*$K$5+H47*$K$9)))</f>
        <v>0.6</v>
      </c>
      <c r="AD17" s="3">
        <f>IF($K$3="90.1-2016_Pub",IF($R$9="AP2016",'Coefficent Library'!DI53,(($K$5+I17*$K$9)/(I32*$K$5+I47*$K$9))-0.05),IF($R$9="AP2019",'Coefficent Library'!CN53, ($K$5+I17*$K$9)/(I32*$K$5+I47*$K$9)))</f>
        <v>0.63</v>
      </c>
      <c r="AE17" s="3">
        <f>IF($K$3="90.1-2016_Pub",IF($R$9="AP2016",'Coefficent Library'!DJ53,(($K$5+J17*$K$9)/(J32*$K$5+J47*$K$9))-0.05),IF($R$9="AP2019",'Coefficent Library'!CO53, ($K$5+J17*$K$9)/(J32*$K$5+J47*$K$9)))</f>
        <v>0.65</v>
      </c>
      <c r="AF17" s="3">
        <f>IF($K$3="90.1-2016_Pub",IF($R$9="AP2016",'Coefficent Library'!DK53,(($K$5+K17*$K$9)/(K32*$K$5+K47*$K$9))-0.05),IF($R$9="AP2019",'Coefficent Library'!CP53, ($K$5+K17*$K$9)/(K32*$K$5+K47*$K$9)))</f>
        <v>0.64</v>
      </c>
      <c r="AG17" s="3">
        <f>IF($K$3="90.1-2016_Pub",IF($R$9="AP2016",'Coefficent Library'!DL53,(($K$5+L17*$K$9)/(L32*$K$5+L47*$K$9))-0.05),IF($R$9="AP2019",'Coefficent Library'!CQ53, ($K$5+L17*$K$9)/(L32*$K$5+L47*$K$9)))</f>
        <v>0.62</v>
      </c>
      <c r="AH17" s="3">
        <f>IF($K$3="90.1-2016_Pub",IF($R$9="AP2016",'Coefficent Library'!DM53,(($K$5+M17*$K$9)/(M32*$K$5+M47*$K$9))-0.05),IF($R$9="AP2019",'Coefficent Library'!CR53, ($K$5+M17*$K$9)/(M32*$K$5+M47*$K$9)))</f>
        <v>0.64</v>
      </c>
      <c r="AI17" s="3">
        <f>IF($K$3="90.1-2016_Pub",IF($R$9="AP2016",'Coefficent Library'!DN53,(($K$5+N17*$K$9)/(N32*$K$5+N47*$K$9))-0.05),IF($R$9="AP2019",'Coefficent Library'!CS53, ($K$5+N17*$K$9)/(N32*$K$5+N47*$K$9)))</f>
        <v>0.62</v>
      </c>
      <c r="AJ17" s="3">
        <f>IF($K$3="90.1-2016_Pub",IF($R$9="AP2016",'Coefficent Library'!DO53,(($K$5+O17*$K$9)/(O32*$K$5+O47*$K$9))-0.05),IF($R$9="AP2019",'Coefficent Library'!CT53, ($K$5+O17*$K$9)/(O32*$K$5+O47*$K$9)))</f>
        <v>0.6</v>
      </c>
      <c r="AK17" s="3">
        <f>IF($K$3="90.1-2016_Pub",IF($R$9="AP2016",'Coefficent Library'!DP53,(($K$5+P17*$K$9)/(P32*$K$5+P47*$K$9))-0.05),IF($R$9="AP2019",'Coefficent Library'!CU53, ($K$5+P17*$K$9)/(P32*$K$5+P47*$K$9)))</f>
        <v>0.61</v>
      </c>
      <c r="AL17" s="3">
        <f>IF($K$3="90.1-2016_Pub",IF($R$9="AP2016",'Coefficent Library'!DQ53,(($K$5+Q17*$K$9)/(Q32*$K$5+Q47*$K$9))-0.05),IF($R$9="AP2019",'Coefficent Library'!CV53, ($K$5+Q17*$K$9)/(Q32*$K$5+Q47*$K$9)))</f>
        <v>0.6</v>
      </c>
      <c r="AM17" s="3">
        <f>IF($K$3="90.1-2016_Pub",IF($R$9="AP2016",'Coefficent Library'!DR53,(($K$5+R17*$K$9)/(R32*$K$5+R47*$K$9))-0.05),IF($R$9="AP2019",'Coefficent Library'!CW53, ($K$5+R17*$K$9)/(R32*$K$5+R47*$K$9)))</f>
        <v>0.59</v>
      </c>
      <c r="AN17" s="3">
        <f>IF($K$3="90.1-2016_Pub",IF($R$9="AP2016",'Coefficent Library'!DS53,(($K$5+S17*$K$9)/(S32*$K$5+S47*$K$9))-0.05),IF($R$9="AP2019",'Coefficent Library'!CX53, ($K$5+S17*$K$9)/(S32*$K$5+S47*$K$9)))</f>
        <v>0.61</v>
      </c>
      <c r="AO17" s="3">
        <f>IF($K$3="90.1-2016_Pub",IF($R$9="AP2016",'Coefficent Library'!DT53,(($K$5+T17*$K$9)/(T32*$K$5+T47*$K$9))-0.05),IF($R$9="AP2019",'Coefficent Library'!CY53, ($K$5+T17*$K$9)/(T32*$K$5+T47*$K$9)))</f>
        <v>0.56999999999999995</v>
      </c>
      <c r="AP17" s="3">
        <f>IF($K$3="90.1-2016_Pub",IF($R$9="AP2016",'Coefficent Library'!DU53,(($K$5+U17*$K$9)/(U32*$K$5+U47*$K$9))-0.05),IF($R$9="AP2019",'Coefficent Library'!CZ53, ($K$5+U17*$K$9)/(U32*$K$5+U47*$K$9)))</f>
        <v>0.57999999999999996</v>
      </c>
      <c r="AQ17" s="10"/>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x14ac:dyDescent="0.3">
      <c r="B18" s="10" t="str">
        <v>Office</v>
      </c>
      <c r="C18" s="10">
        <v>2.4549438316069799E-2</v>
      </c>
      <c r="D18" s="10">
        <v>2.53378661730859E-2</v>
      </c>
      <c r="E18" s="10">
        <v>2.4549438316069799E-2</v>
      </c>
      <c r="F18" s="10">
        <v>2.53378661730859E-2</v>
      </c>
      <c r="G18" s="10">
        <v>4.98412505770491E-2</v>
      </c>
      <c r="H18" s="10">
        <v>3.08414835154876E-2</v>
      </c>
      <c r="I18" s="10">
        <v>0.115719655972126</v>
      </c>
      <c r="J18" s="10">
        <v>5.4708666221719902E-2</v>
      </c>
      <c r="K18" s="10">
        <v>6.27065312932817E-2</v>
      </c>
      <c r="L18" s="10">
        <v>0.18535141448495501</v>
      </c>
      <c r="M18" s="10">
        <v>7.7255429685751095E-2</v>
      </c>
      <c r="N18" s="10">
        <v>0.116704673597328</v>
      </c>
      <c r="O18" s="10">
        <v>0.31243957365639202</v>
      </c>
      <c r="P18" s="10">
        <v>0.14335493024179599</v>
      </c>
      <c r="Q18" s="10">
        <v>0.15335583121629101</v>
      </c>
      <c r="R18" s="10">
        <v>0.39754536951953801</v>
      </c>
      <c r="S18" s="10">
        <v>0.29407282728026402</v>
      </c>
      <c r="T18" s="10">
        <v>0.41450251615350903</v>
      </c>
      <c r="U18" s="10">
        <v>0.753866214287777</v>
      </c>
      <c r="V18" s="10"/>
      <c r="W18" s="10" t="s">
        <v>67</v>
      </c>
      <c r="X18" s="3">
        <f>IF($K$3="90.1-2016_Pub",IF($R$9="AP2016",'Coefficent Library'!DC54,(($K$5+C18*$K$9)/(C33*$K$5+C48*$K$9))-0.05),IF($R$9="AP2019",'Coefficent Library'!CH54, ($K$5+C18*$K$9)/(C33*$K$5+C48*$K$9)))</f>
        <v>0.57999999999999996</v>
      </c>
      <c r="Y18" s="3">
        <f>IF($K$3="90.1-2016_Pub",IF($R$9="AP2016",'Coefficent Library'!DD54,(($K$5+D18*$K$9)/(D33*$K$5+D48*$K$9))-0.05),IF($R$9="AP2019",'Coefficent Library'!CI54, ($K$5+D18*$K$9)/(D33*$K$5+D48*$K$9)))</f>
        <v>0.62</v>
      </c>
      <c r="Z18" s="3">
        <f>IF($K$3="90.1-2016_Pub",IF($R$9="AP2016",'Coefficent Library'!DE54,(($K$5+E18*$K$9)/(E33*$K$5+E48*$K$9))-0.05),IF($R$9="AP2019",'Coefficent Library'!CJ54, ($K$5+E18*$K$9)/(E33*$K$5+E48*$K$9)))</f>
        <v>0.57999999999999996</v>
      </c>
      <c r="AA18" s="3">
        <f>IF($K$3="90.1-2016_Pub",IF($R$9="AP2016",'Coefficent Library'!DF54,(($K$5+F18*$K$9)/(F33*$K$5+F48*$K$9))-0.05),IF($R$9="AP2019",'Coefficent Library'!CK54, ($K$5+F18*$K$9)/(F33*$K$5+F48*$K$9)))</f>
        <v>0.62</v>
      </c>
      <c r="AB18" s="3">
        <f>IF($K$3="90.1-2016_Pub",IF($R$9="AP2016",'Coefficent Library'!DG54,(($K$5+G18*$K$9)/(G33*$K$5+G48*$K$9))-0.05),IF($R$9="AP2019",'Coefficent Library'!CL54, ($K$5+G18*$K$9)/(G33*$K$5+G48*$K$9)))</f>
        <v>0.56999999999999995</v>
      </c>
      <c r="AC18" s="3">
        <f>IF($K$3="90.1-2016_Pub",IF($R$9="AP2016",'Coefficent Library'!DH54,(($K$5+H18*$K$9)/(H33*$K$5+H48*$K$9))-0.05),IF($R$9="AP2019",'Coefficent Library'!CM54, ($K$5+H18*$K$9)/(H33*$K$5+H48*$K$9)))</f>
        <v>0.62</v>
      </c>
      <c r="AD18" s="3">
        <f>IF($K$3="90.1-2016_Pub",IF($R$9="AP2016",'Coefficent Library'!DI54,(($K$5+I18*$K$9)/(I33*$K$5+I48*$K$9))-0.05),IF($R$9="AP2019",'Coefficent Library'!CN54, ($K$5+I18*$K$9)/(I33*$K$5+I48*$K$9)))</f>
        <v>0.6</v>
      </c>
      <c r="AE18" s="3">
        <f>IF($K$3="90.1-2016_Pub",IF($R$9="AP2016",'Coefficent Library'!DJ54,(($K$5+J18*$K$9)/(J33*$K$5+J48*$K$9))-0.05),IF($R$9="AP2019",'Coefficent Library'!CO54, ($K$5+J18*$K$9)/(J33*$K$5+J48*$K$9)))</f>
        <v>0.64</v>
      </c>
      <c r="AF18" s="3">
        <f>IF($K$3="90.1-2016_Pub",IF($R$9="AP2016",'Coefficent Library'!DK54,(($K$5+K18*$K$9)/(K33*$K$5+K48*$K$9))-0.05),IF($R$9="AP2019",'Coefficent Library'!CP54, ($K$5+K18*$K$9)/(K33*$K$5+K48*$K$9)))</f>
        <v>0.54</v>
      </c>
      <c r="AG18" s="3">
        <f>IF($K$3="90.1-2016_Pub",IF($R$9="AP2016",'Coefficent Library'!DL54,(($K$5+L18*$K$9)/(L33*$K$5+L48*$K$9))-0.05),IF($R$9="AP2019",'Coefficent Library'!CQ54, ($K$5+L18*$K$9)/(L33*$K$5+L48*$K$9)))</f>
        <v>0.57999999999999996</v>
      </c>
      <c r="AH18" s="3">
        <f>IF($K$3="90.1-2016_Pub",IF($R$9="AP2016",'Coefficent Library'!DM54,(($K$5+M18*$K$9)/(M33*$K$5+M48*$K$9))-0.05),IF($R$9="AP2019",'Coefficent Library'!CR54, ($K$5+M18*$K$9)/(M33*$K$5+M48*$K$9)))</f>
        <v>0.6</v>
      </c>
      <c r="AI18" s="3">
        <f>IF($K$3="90.1-2016_Pub",IF($R$9="AP2016",'Coefficent Library'!DN54,(($K$5+N18*$K$9)/(N33*$K$5+N48*$K$9))-0.05),IF($R$9="AP2019",'Coefficent Library'!CS54, ($K$5+N18*$K$9)/(N33*$K$5+N48*$K$9)))</f>
        <v>0.57999999999999996</v>
      </c>
      <c r="AJ18" s="3">
        <f>IF($K$3="90.1-2016_Pub",IF($R$9="AP2016",'Coefficent Library'!DO54,(($K$5+O18*$K$9)/(O33*$K$5+O48*$K$9))-0.05),IF($R$9="AP2019",'Coefficent Library'!CT54, ($K$5+O18*$K$9)/(O33*$K$5+O48*$K$9)))</f>
        <v>0.6</v>
      </c>
      <c r="AK18" s="3">
        <f>IF($K$3="90.1-2016_Pub",IF($R$9="AP2016",'Coefficent Library'!DP54,(($K$5+P18*$K$9)/(P33*$K$5+P48*$K$9))-0.05),IF($R$9="AP2019",'Coefficent Library'!CU54, ($K$5+P18*$K$9)/(P33*$K$5+P48*$K$9)))</f>
        <v>0.61</v>
      </c>
      <c r="AL18" s="3">
        <f>IF($K$3="90.1-2016_Pub",IF($R$9="AP2016",'Coefficent Library'!DQ54,(($K$5+Q18*$K$9)/(Q33*$K$5+Q48*$K$9))-0.05),IF($R$9="AP2019",'Coefficent Library'!CV54, ($K$5+Q18*$K$9)/(Q33*$K$5+Q48*$K$9)))</f>
        <v>0.57999999999999996</v>
      </c>
      <c r="AM18" s="3">
        <f>IF($K$3="90.1-2016_Pub",IF($R$9="AP2016",'Coefficent Library'!DR54,(($K$5+R18*$K$9)/(R33*$K$5+R48*$K$9))-0.05),IF($R$9="AP2019",'Coefficent Library'!CW54, ($K$5+R18*$K$9)/(R33*$K$5+R48*$K$9)))</f>
        <v>0.61</v>
      </c>
      <c r="AN18" s="3">
        <f>IF($K$3="90.1-2016_Pub",IF($R$9="AP2016",'Coefficent Library'!DS54,(($K$5+S18*$K$9)/(S33*$K$5+S48*$K$9))-0.05),IF($R$9="AP2019",'Coefficent Library'!CX54, ($K$5+S18*$K$9)/(S33*$K$5+S48*$K$9)))</f>
        <v>0.61</v>
      </c>
      <c r="AO18" s="3">
        <f>IF($K$3="90.1-2016_Pub",IF($R$9="AP2016",'Coefficent Library'!DT54,(($K$5+T18*$K$9)/(T33*$K$5+T48*$K$9))-0.05),IF($R$9="AP2019",'Coefficent Library'!CY54, ($K$5+T18*$K$9)/(T33*$K$5+T48*$K$9)))</f>
        <v>0.56999999999999995</v>
      </c>
      <c r="AP18" s="3">
        <f>IF($K$3="90.1-2016_Pub",IF($R$9="AP2016",'Coefficent Library'!DU54,(($K$5+U18*$K$9)/(U33*$K$5+U48*$K$9))-0.05),IF($R$9="AP2019",'Coefficent Library'!CZ54, ($K$5+U18*$K$9)/(U33*$K$5+U48*$K$9)))</f>
        <v>0.61</v>
      </c>
      <c r="AQ18" s="10"/>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2:68" x14ac:dyDescent="0.3">
      <c r="B19" s="10" t="str">
        <v>Food.Svc</v>
      </c>
      <c r="C19" s="10">
        <v>0.47567124576683001</v>
      </c>
      <c r="D19" s="10">
        <v>0.484553694470923</v>
      </c>
      <c r="E19" s="10">
        <v>0.47567124576683001</v>
      </c>
      <c r="F19" s="10">
        <v>0.484553694470923</v>
      </c>
      <c r="G19" s="10">
        <v>0.96819056848014695</v>
      </c>
      <c r="H19" s="10">
        <v>0.67858184656376197</v>
      </c>
      <c r="I19" s="10">
        <v>1.61331171193608</v>
      </c>
      <c r="J19" s="10">
        <v>1.2422826057935601</v>
      </c>
      <c r="K19" s="10">
        <v>2.4408535292326898</v>
      </c>
      <c r="L19" s="10">
        <v>2.5178563249560999</v>
      </c>
      <c r="M19" s="10">
        <v>2.0424190379060998</v>
      </c>
      <c r="N19" s="10">
        <v>2.98903428108349</v>
      </c>
      <c r="O19" s="10">
        <v>3.4949286033662901</v>
      </c>
      <c r="P19" s="10">
        <v>2.9579236938942</v>
      </c>
      <c r="Q19" s="10">
        <v>3.85504329343487</v>
      </c>
      <c r="R19" s="10">
        <v>4.4127987029870797</v>
      </c>
      <c r="S19" s="10">
        <v>4.0468160907259101</v>
      </c>
      <c r="T19" s="10">
        <v>5.7626536154466601</v>
      </c>
      <c r="U19" s="10">
        <v>8.5087247288948795</v>
      </c>
      <c r="V19" s="10"/>
      <c r="W19" s="10" t="s">
        <v>68</v>
      </c>
      <c r="X19" s="3">
        <f>IF($K$3="90.1-2016_Pub",IF($R$9="AP2016",'Coefficent Library'!DC55,(($K$5+C19*$K$9)/(C34*$K$5+C49*$K$9))-0.05),IF($R$9="AP2019",'Coefficent Library'!CH55, ($K$5+C19*$K$9)/(C34*$K$5+C49*$K$9)))</f>
        <v>0.62</v>
      </c>
      <c r="Y19" s="3">
        <f>IF($K$3="90.1-2016_Pub",IF($R$9="AP2016",'Coefficent Library'!DD55,(($K$5+D19*$K$9)/(D34*$K$5+D49*$K$9))-0.05),IF($R$9="AP2019",'Coefficent Library'!CI55, ($K$5+D19*$K$9)/(D34*$K$5+D49*$K$9)))</f>
        <v>0.62</v>
      </c>
      <c r="Z19" s="3">
        <f>IF($K$3="90.1-2016_Pub",IF($R$9="AP2016",'Coefficent Library'!DE55,(($K$5+E19*$K$9)/(E34*$K$5+E49*$K$9))-0.05),IF($R$9="AP2019",'Coefficent Library'!CJ55, ($K$5+E19*$K$9)/(E34*$K$5+E49*$K$9)))</f>
        <v>0.62</v>
      </c>
      <c r="AA19" s="3">
        <f>IF($K$3="90.1-2016_Pub",IF($R$9="AP2016",'Coefficent Library'!DF55,(($K$5+F19*$K$9)/(F34*$K$5+F49*$K$9))-0.05),IF($R$9="AP2019",'Coefficent Library'!CK55, ($K$5+F19*$K$9)/(F34*$K$5+F49*$K$9)))</f>
        <v>0.62</v>
      </c>
      <c r="AB19" s="3">
        <f>IF($K$3="90.1-2016_Pub",IF($R$9="AP2016",'Coefficent Library'!DG55,(($K$5+G19*$K$9)/(G34*$K$5+G49*$K$9))-0.05),IF($R$9="AP2019",'Coefficent Library'!CL55, ($K$5+G19*$K$9)/(G34*$K$5+G49*$K$9)))</f>
        <v>0.57999999999999996</v>
      </c>
      <c r="AC19" s="3">
        <f>IF($K$3="90.1-2016_Pub",IF($R$9="AP2016",'Coefficent Library'!DH55,(($K$5+H19*$K$9)/(H34*$K$5+H49*$K$9))-0.05),IF($R$9="AP2019",'Coefficent Library'!CM55, ($K$5+H19*$K$9)/(H34*$K$5+H49*$K$9)))</f>
        <v>0.61</v>
      </c>
      <c r="AD19" s="3">
        <f>IF($K$3="90.1-2016_Pub",IF($R$9="AP2016",'Coefficent Library'!DI55,(($K$5+I19*$K$9)/(I34*$K$5+I49*$K$9))-0.05),IF($R$9="AP2019",'Coefficent Library'!CN55, ($K$5+I19*$K$9)/(I34*$K$5+I49*$K$9)))</f>
        <v>0.6</v>
      </c>
      <c r="AE19" s="3">
        <f>IF($K$3="90.1-2016_Pub",IF($R$9="AP2016",'Coefficent Library'!DJ55,(($K$5+J19*$K$9)/(J34*$K$5+J49*$K$9))-0.05),IF($R$9="AP2019",'Coefficent Library'!CO55, ($K$5+J19*$K$9)/(J34*$K$5+J49*$K$9)))</f>
        <v>0.6</v>
      </c>
      <c r="AF19" s="3">
        <f>IF($K$3="90.1-2016_Pub",IF($R$9="AP2016",'Coefficent Library'!DK55,(($K$5+K19*$K$9)/(K34*$K$5+K49*$K$9))-0.05),IF($R$9="AP2019",'Coefficent Library'!CP55, ($K$5+K19*$K$9)/(K34*$K$5+K49*$K$9)))</f>
        <v>0.61</v>
      </c>
      <c r="AG19" s="3">
        <f>IF($K$3="90.1-2016_Pub",IF($R$9="AP2016",'Coefficent Library'!DL55,(($K$5+L19*$K$9)/(L34*$K$5+L49*$K$9))-0.05),IF($R$9="AP2019",'Coefficent Library'!CQ55, ($K$5+L19*$K$9)/(L34*$K$5+L49*$K$9)))</f>
        <v>0.57999999999999996</v>
      </c>
      <c r="AH19" s="3">
        <f>IF($K$3="90.1-2016_Pub",IF($R$9="AP2016",'Coefficent Library'!DM55,(($K$5+M19*$K$9)/(M34*$K$5+M49*$K$9))-0.05),IF($R$9="AP2019",'Coefficent Library'!CR55, ($K$5+M19*$K$9)/(M34*$K$5+M49*$K$9)))</f>
        <v>0.55000000000000004</v>
      </c>
      <c r="AI19" s="3">
        <f>IF($K$3="90.1-2016_Pub",IF($R$9="AP2016",'Coefficent Library'!DN55,(($K$5+N19*$K$9)/(N34*$K$5+N49*$K$9))-0.05),IF($R$9="AP2019",'Coefficent Library'!CS55, ($K$5+N19*$K$9)/(N34*$K$5+N49*$K$9)))</f>
        <v>0.6</v>
      </c>
      <c r="AJ19" s="3">
        <f>IF($K$3="90.1-2016_Pub",IF($R$9="AP2016",'Coefficent Library'!DO55,(($K$5+O19*$K$9)/(O34*$K$5+O49*$K$9))-0.05),IF($R$9="AP2019",'Coefficent Library'!CT55, ($K$5+O19*$K$9)/(O34*$K$5+O49*$K$9)))</f>
        <v>0.62</v>
      </c>
      <c r="AK19" s="3">
        <f>IF($K$3="90.1-2016_Pub",IF($R$9="AP2016",'Coefficent Library'!DP55,(($K$5+P19*$K$9)/(P34*$K$5+P49*$K$9))-0.05),IF($R$9="AP2019",'Coefficent Library'!CU55, ($K$5+P19*$K$9)/(P34*$K$5+P49*$K$9)))</f>
        <v>0.57999999999999996</v>
      </c>
      <c r="AL19" s="3">
        <f>IF($K$3="90.1-2016_Pub",IF($R$9="AP2016",'Coefficent Library'!DQ55,(($K$5+Q19*$K$9)/(Q34*$K$5+Q49*$K$9))-0.05),IF($R$9="AP2019",'Coefficent Library'!CV55, ($K$5+Q19*$K$9)/(Q34*$K$5+Q49*$K$9)))</f>
        <v>0.6</v>
      </c>
      <c r="AM19" s="3">
        <f>IF($K$3="90.1-2016_Pub",IF($R$9="AP2016",'Coefficent Library'!DR55,(($K$5+R19*$K$9)/(R34*$K$5+R49*$K$9))-0.05),IF($R$9="AP2019",'Coefficent Library'!CW55, ($K$5+R19*$K$9)/(R34*$K$5+R49*$K$9)))</f>
        <v>0.63</v>
      </c>
      <c r="AN19" s="3">
        <f>IF($K$3="90.1-2016_Pub",IF($R$9="AP2016",'Coefficent Library'!DS55,(($K$5+S19*$K$9)/(S34*$K$5+S49*$K$9))-0.05),IF($R$9="AP2019",'Coefficent Library'!CX55, ($K$5+S19*$K$9)/(S34*$K$5+S49*$K$9)))</f>
        <v>0.6</v>
      </c>
      <c r="AO19" s="3">
        <f>IF($K$3="90.1-2016_Pub",IF($R$9="AP2016",'Coefficent Library'!DT55,(($K$5+T19*$K$9)/(T34*$K$5+T49*$K$9))-0.05),IF($R$9="AP2019",'Coefficent Library'!CY55, ($K$5+T19*$K$9)/(T34*$K$5+T49*$K$9)))</f>
        <v>0.65</v>
      </c>
      <c r="AP19" s="3">
        <f>IF($K$3="90.1-2016_Pub",IF($R$9="AP2016",'Coefficent Library'!DU55,(($K$5+U19*$K$9)/(U34*$K$5+U49*$K$9))-0.05),IF($R$9="AP2019",'Coefficent Library'!CZ55, ($K$5+U19*$K$9)/(U34*$K$5+U49*$K$9)))</f>
        <v>0.68</v>
      </c>
      <c r="AQ19" s="10"/>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2:68" x14ac:dyDescent="0.3">
      <c r="B20" s="10" t="str">
        <v>Retail</v>
      </c>
      <c r="C20" s="10">
        <v>4.6741067110893701E-2</v>
      </c>
      <c r="D20" s="10">
        <v>6.2024475154430603E-2</v>
      </c>
      <c r="E20" s="10">
        <v>4.6741067110893701E-2</v>
      </c>
      <c r="F20" s="10">
        <v>6.2024475154430603E-2</v>
      </c>
      <c r="G20" s="10">
        <v>0.107721815624265</v>
      </c>
      <c r="H20" s="10">
        <v>7.4079780091056702E-2</v>
      </c>
      <c r="I20" s="10">
        <v>0.22849546715410901</v>
      </c>
      <c r="J20" s="10">
        <v>0.12745591735808701</v>
      </c>
      <c r="K20" s="10">
        <v>0.19138189251041501</v>
      </c>
      <c r="L20" s="10">
        <v>0.31911381168191999</v>
      </c>
      <c r="M20" s="10">
        <v>0.196858823275989</v>
      </c>
      <c r="N20" s="10">
        <v>0.37936039370762897</v>
      </c>
      <c r="O20" s="10">
        <v>0.52334880840881004</v>
      </c>
      <c r="P20" s="10">
        <v>0.42469298632477898</v>
      </c>
      <c r="Q20" s="10">
        <v>0.57046063857973694</v>
      </c>
      <c r="R20" s="10">
        <v>0.64692388658123801</v>
      </c>
      <c r="S20" s="10">
        <v>0.46589577756627198</v>
      </c>
      <c r="T20" s="10">
        <v>0.87013574513674796</v>
      </c>
      <c r="U20" s="10">
        <v>1.46439349096307</v>
      </c>
      <c r="V20" s="10"/>
      <c r="W20" s="10" t="s">
        <v>69</v>
      </c>
      <c r="X20" s="3">
        <f>IF($K$3="90.1-2016_Pub",IF($R$9="AP2016",'Coefficent Library'!DC56,(($K$5+C20*$K$9)/(C35*$K$5+C50*$K$9))-0.05),IF($R$9="AP2019",'Coefficent Library'!CH56, ($K$5+C20*$K$9)/(C35*$K$5+C50*$K$9)))</f>
        <v>0.52</v>
      </c>
      <c r="Y20" s="3">
        <f>IF($K$3="90.1-2016_Pub",IF($R$9="AP2016",'Coefficent Library'!DD56,(($K$5+D20*$K$9)/(D35*$K$5+D50*$K$9))-0.05),IF($R$9="AP2019",'Coefficent Library'!CI56, ($K$5+D20*$K$9)/(D35*$K$5+D50*$K$9)))</f>
        <v>0.57999999999999996</v>
      </c>
      <c r="Z20" s="3">
        <f>IF($K$3="90.1-2016_Pub",IF($R$9="AP2016",'Coefficent Library'!DE56,(($K$5+E20*$K$9)/(E35*$K$5+E50*$K$9))-0.05),IF($R$9="AP2019",'Coefficent Library'!CJ56, ($K$5+E20*$K$9)/(E35*$K$5+E50*$K$9)))</f>
        <v>0.52</v>
      </c>
      <c r="AA20" s="3">
        <f>IF($K$3="90.1-2016_Pub",IF($R$9="AP2016",'Coefficent Library'!DF56,(($K$5+F20*$K$9)/(F35*$K$5+F50*$K$9))-0.05),IF($R$9="AP2019",'Coefficent Library'!CK56, ($K$5+F20*$K$9)/(F35*$K$5+F50*$K$9)))</f>
        <v>0.57999999999999996</v>
      </c>
      <c r="AB20" s="3">
        <f>IF($K$3="90.1-2016_Pub",IF($R$9="AP2016",'Coefficent Library'!DG56,(($K$5+G20*$K$9)/(G35*$K$5+G50*$K$9))-0.05),IF($R$9="AP2019",'Coefficent Library'!CL56, ($K$5+G20*$K$9)/(G35*$K$5+G50*$K$9)))</f>
        <v>0.53</v>
      </c>
      <c r="AC20" s="3">
        <f>IF($K$3="90.1-2016_Pub",IF($R$9="AP2016",'Coefficent Library'!DH56,(($K$5+H20*$K$9)/(H35*$K$5+H50*$K$9))-0.05),IF($R$9="AP2019",'Coefficent Library'!CM56, ($K$5+H20*$K$9)/(H35*$K$5+H50*$K$9)))</f>
        <v>0.57999999999999996</v>
      </c>
      <c r="AD20" s="3">
        <f>IF($K$3="90.1-2016_Pub",IF($R$9="AP2016",'Coefficent Library'!DI56,(($K$5+I20*$K$9)/(I35*$K$5+I50*$K$9))-0.05),IF($R$9="AP2019",'Coefficent Library'!CN56, ($K$5+I20*$K$9)/(I35*$K$5+I50*$K$9)))</f>
        <v>0.54</v>
      </c>
      <c r="AE20" s="3">
        <f>IF($K$3="90.1-2016_Pub",IF($R$9="AP2016",'Coefficent Library'!DJ56,(($K$5+J20*$K$9)/(J35*$K$5+J50*$K$9))-0.05),IF($R$9="AP2019",'Coefficent Library'!CO56, ($K$5+J20*$K$9)/(J35*$K$5+J50*$K$9)))</f>
        <v>0.62</v>
      </c>
      <c r="AF20" s="3">
        <f>IF($K$3="90.1-2016_Pub",IF($R$9="AP2016",'Coefficent Library'!DK56,(($K$5+K20*$K$9)/(K35*$K$5+K50*$K$9))-0.05),IF($R$9="AP2019",'Coefficent Library'!CP56, ($K$5+K20*$K$9)/(K35*$K$5+K50*$K$9)))</f>
        <v>0.6</v>
      </c>
      <c r="AG20" s="3">
        <f>IF($K$3="90.1-2016_Pub",IF($R$9="AP2016",'Coefficent Library'!DL56,(($K$5+L20*$K$9)/(L35*$K$5+L50*$K$9))-0.05),IF($R$9="AP2019",'Coefficent Library'!CQ56, ($K$5+L20*$K$9)/(L35*$K$5+L50*$K$9)))</f>
        <v>0.55000000000000004</v>
      </c>
      <c r="AH20" s="3">
        <f>IF($K$3="90.1-2016_Pub",IF($R$9="AP2016",'Coefficent Library'!DM56,(($K$5+M20*$K$9)/(M35*$K$5+M50*$K$9))-0.05),IF($R$9="AP2019",'Coefficent Library'!CR56, ($K$5+M20*$K$9)/(M35*$K$5+M50*$K$9)))</f>
        <v>0.6</v>
      </c>
      <c r="AI20" s="3">
        <f>IF($K$3="90.1-2016_Pub",IF($R$9="AP2016",'Coefficent Library'!DN56,(($K$5+N20*$K$9)/(N35*$K$5+N50*$K$9))-0.05),IF($R$9="AP2019",'Coefficent Library'!CS56, ($K$5+N20*$K$9)/(N35*$K$5+N50*$K$9)))</f>
        <v>0.6</v>
      </c>
      <c r="AJ20" s="3">
        <f>IF($K$3="90.1-2016_Pub",IF($R$9="AP2016",'Coefficent Library'!DO56,(($K$5+O20*$K$9)/(O35*$K$5+O50*$K$9))-0.05),IF($R$9="AP2019",'Coefficent Library'!CT56, ($K$5+O20*$K$9)/(O35*$K$5+O50*$K$9)))</f>
        <v>0.55000000000000004</v>
      </c>
      <c r="AK20" s="3">
        <f>IF($K$3="90.1-2016_Pub",IF($R$9="AP2016",'Coefficent Library'!DP56,(($K$5+P20*$K$9)/(P35*$K$5+P50*$K$9))-0.05),IF($R$9="AP2019",'Coefficent Library'!CU56, ($K$5+P20*$K$9)/(P35*$K$5+P50*$K$9)))</f>
        <v>0.59</v>
      </c>
      <c r="AL20" s="3">
        <f>IF($K$3="90.1-2016_Pub",IF($R$9="AP2016",'Coefficent Library'!DQ56,(($K$5+Q20*$K$9)/(Q35*$K$5+Q50*$K$9))-0.05),IF($R$9="AP2019",'Coefficent Library'!CV56, ($K$5+Q20*$K$9)/(Q35*$K$5+Q50*$K$9)))</f>
        <v>0.61</v>
      </c>
      <c r="AM20" s="3">
        <f>IF($K$3="90.1-2016_Pub",IF($R$9="AP2016",'Coefficent Library'!DR56,(($K$5+R20*$K$9)/(R35*$K$5+R50*$K$9))-0.05),IF($R$9="AP2019",'Coefficent Library'!CW56, ($K$5+R20*$K$9)/(R35*$K$5+R50*$K$9)))</f>
        <v>0.55000000000000004</v>
      </c>
      <c r="AN20" s="3">
        <f>IF($K$3="90.1-2016_Pub",IF($R$9="AP2016",'Coefficent Library'!DS56,(($K$5+S20*$K$9)/(S35*$K$5+S50*$K$9))-0.05),IF($R$9="AP2019",'Coefficent Library'!CX56, ($K$5+S20*$K$9)/(S35*$K$5+S50*$K$9)))</f>
        <v>0.57999999999999996</v>
      </c>
      <c r="AO20" s="3">
        <f>IF($K$3="90.1-2016_Pub",IF($R$9="AP2016",'Coefficent Library'!DT56,(($K$5+T20*$K$9)/(T35*$K$5+T50*$K$9))-0.05),IF($R$9="AP2019",'Coefficent Library'!CY56, ($K$5+T20*$K$9)/(T35*$K$5+T50*$K$9)))</f>
        <v>0.53</v>
      </c>
      <c r="AP20" s="3">
        <f>IF($K$3="90.1-2016_Pub",IF($R$9="AP2016",'Coefficent Library'!DU56,(($K$5+U20*$K$9)/(U35*$K$5+U50*$K$9))-0.05),IF($R$9="AP2019",'Coefficent Library'!CZ56, ($K$5+U20*$K$9)/(U35*$K$5+U50*$K$9)))</f>
        <v>0.53</v>
      </c>
      <c r="AQ20" s="10"/>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2:68" x14ac:dyDescent="0.3">
      <c r="B21" s="10" t="str">
        <v>School</v>
      </c>
      <c r="C21" s="10">
        <v>7.3129456437871998E-2</v>
      </c>
      <c r="D21" s="10">
        <v>9.3038150258736005E-2</v>
      </c>
      <c r="E21" s="10">
        <v>7.3129456437871998E-2</v>
      </c>
      <c r="F21" s="10">
        <v>9.3038150258736005E-2</v>
      </c>
      <c r="G21" s="10">
        <v>0.18634248116746499</v>
      </c>
      <c r="H21" s="10">
        <v>0.12646499596633001</v>
      </c>
      <c r="I21" s="10">
        <v>0.31985511790036197</v>
      </c>
      <c r="J21" s="10">
        <v>0.30669561854857103</v>
      </c>
      <c r="K21" s="10">
        <v>0.463236962994232</v>
      </c>
      <c r="L21" s="10">
        <v>0.39149978593815399</v>
      </c>
      <c r="M21" s="10">
        <v>0.50916630890359504</v>
      </c>
      <c r="N21" s="10">
        <v>0.79121546976123203</v>
      </c>
      <c r="O21" s="10">
        <v>0.52182842913099203</v>
      </c>
      <c r="P21" s="10">
        <v>0.85019684907720605</v>
      </c>
      <c r="Q21" s="10">
        <v>0.49696619142999499</v>
      </c>
      <c r="R21" s="10">
        <v>0.67044765527741701</v>
      </c>
      <c r="S21" s="10">
        <v>0.54570768539197501</v>
      </c>
      <c r="T21" s="10">
        <v>0.88888732882436605</v>
      </c>
      <c r="U21" s="10">
        <v>1.8192272921893</v>
      </c>
      <c r="V21" s="10"/>
      <c r="W21" s="10" t="s">
        <v>70</v>
      </c>
      <c r="X21" s="3">
        <f>IF($K$3="90.1-2016_Pub",IF($R$9="AP2016",'Coefficent Library'!DC57,(($K$5+C21*$K$9)/(C36*$K$5+C51*$K$9))-0.05),IF($R$9="AP2019",'Coefficent Library'!CH57, ($K$5+C21*$K$9)/(C36*$K$5+C51*$K$9)))</f>
        <v>0.46</v>
      </c>
      <c r="Y21" s="3">
        <f>IF($K$3="90.1-2016_Pub",IF($R$9="AP2016",'Coefficent Library'!DD57,(($K$5+D21*$K$9)/(D36*$K$5+D51*$K$9))-0.05),IF($R$9="AP2019",'Coefficent Library'!CI57, ($K$5+D21*$K$9)/(D36*$K$5+D51*$K$9)))</f>
        <v>0.53</v>
      </c>
      <c r="Z21" s="3">
        <f>IF($K$3="90.1-2016_Pub",IF($R$9="AP2016",'Coefficent Library'!DE57,(($K$5+E21*$K$9)/(E36*$K$5+E51*$K$9))-0.05),IF($R$9="AP2019",'Coefficent Library'!CJ57, ($K$5+E21*$K$9)/(E36*$K$5+E51*$K$9)))</f>
        <v>0.46</v>
      </c>
      <c r="AA21" s="3">
        <f>IF($K$3="90.1-2016_Pub",IF($R$9="AP2016",'Coefficent Library'!DF57,(($K$5+F21*$K$9)/(F36*$K$5+F51*$K$9))-0.05),IF($R$9="AP2019",'Coefficent Library'!CK57, ($K$5+F21*$K$9)/(F36*$K$5+F51*$K$9)))</f>
        <v>0.53</v>
      </c>
      <c r="AB21" s="3">
        <f>IF($K$3="90.1-2016_Pub",IF($R$9="AP2016",'Coefficent Library'!DG57,(($K$5+G21*$K$9)/(G36*$K$5+G51*$K$9))-0.05),IF($R$9="AP2019",'Coefficent Library'!CL57, ($K$5+G21*$K$9)/(G36*$K$5+G51*$K$9)))</f>
        <v>0.47</v>
      </c>
      <c r="AC21" s="3">
        <f>IF($K$3="90.1-2016_Pub",IF($R$9="AP2016",'Coefficent Library'!DH57,(($K$5+H21*$K$9)/(H36*$K$5+H51*$K$9))-0.05),IF($R$9="AP2019",'Coefficent Library'!CM57, ($K$5+H21*$K$9)/(H36*$K$5+H51*$K$9)))</f>
        <v>0.53</v>
      </c>
      <c r="AD21" s="3">
        <f>IF($K$3="90.1-2016_Pub",IF($R$9="AP2016",'Coefficent Library'!DI57,(($K$5+I21*$K$9)/(I36*$K$5+I51*$K$9))-0.05),IF($R$9="AP2019",'Coefficent Library'!CN57, ($K$5+I21*$K$9)/(I36*$K$5+I51*$K$9)))</f>
        <v>0.49</v>
      </c>
      <c r="AE21" s="3">
        <f>IF($K$3="90.1-2016_Pub",IF($R$9="AP2016",'Coefficent Library'!DJ57,(($K$5+J21*$K$9)/(J36*$K$5+J51*$K$9))-0.05),IF($R$9="AP2019",'Coefficent Library'!CO57, ($K$5+J21*$K$9)/(J36*$K$5+J51*$K$9)))</f>
        <v>0.52</v>
      </c>
      <c r="AF21" s="3">
        <f>IF($K$3="90.1-2016_Pub",IF($R$9="AP2016",'Coefficent Library'!DK57,(($K$5+K21*$K$9)/(K36*$K$5+K51*$K$9))-0.05),IF($R$9="AP2019",'Coefficent Library'!CP57, ($K$5+K21*$K$9)/(K36*$K$5+K51*$K$9)))</f>
        <v>0.5</v>
      </c>
      <c r="AG21" s="3">
        <f>IF($K$3="90.1-2016_Pub",IF($R$9="AP2016",'Coefficent Library'!DL57,(($K$5+L21*$K$9)/(L36*$K$5+L51*$K$9))-0.05),IF($R$9="AP2019",'Coefficent Library'!CQ57, ($K$5+L21*$K$9)/(L36*$K$5+L51*$K$9)))</f>
        <v>0.49</v>
      </c>
      <c r="AH21" s="3">
        <f>IF($K$3="90.1-2016_Pub",IF($R$9="AP2016",'Coefficent Library'!DM57,(($K$5+M21*$K$9)/(M36*$K$5+M51*$K$9))-0.05),IF($R$9="AP2019",'Coefficent Library'!CR57, ($K$5+M21*$K$9)/(M36*$K$5+M51*$K$9)))</f>
        <v>0.5</v>
      </c>
      <c r="AI21" s="3">
        <f>IF($K$3="90.1-2016_Pub",IF($R$9="AP2016",'Coefficent Library'!DN57,(($K$5+N21*$K$9)/(N36*$K$5+N51*$K$9))-0.05),IF($R$9="AP2019",'Coefficent Library'!CS57, ($K$5+N21*$K$9)/(N36*$K$5+N51*$K$9)))</f>
        <v>0.49</v>
      </c>
      <c r="AJ21" s="3">
        <f>IF($K$3="90.1-2016_Pub",IF($R$9="AP2016",'Coefficent Library'!DO57,(($K$5+O21*$K$9)/(O36*$K$5+O51*$K$9))-0.05),IF($R$9="AP2019",'Coefficent Library'!CT57, ($K$5+O21*$K$9)/(O36*$K$5+O51*$K$9)))</f>
        <v>0.5</v>
      </c>
      <c r="AK21" s="3">
        <f>IF($K$3="90.1-2016_Pub",IF($R$9="AP2016",'Coefficent Library'!DP57,(($K$5+P21*$K$9)/(P36*$K$5+P51*$K$9))-0.05),IF($R$9="AP2019",'Coefficent Library'!CU57, ($K$5+P21*$K$9)/(P36*$K$5+P51*$K$9)))</f>
        <v>0.5</v>
      </c>
      <c r="AL21" s="3">
        <f>IF($K$3="90.1-2016_Pub",IF($R$9="AP2016",'Coefficent Library'!DQ57,(($K$5+Q21*$K$9)/(Q36*$K$5+Q51*$K$9))-0.05),IF($R$9="AP2019",'Coefficent Library'!CV57, ($K$5+Q21*$K$9)/(Q36*$K$5+Q51*$K$9)))</f>
        <v>0.5</v>
      </c>
      <c r="AM21" s="3">
        <f>IF($K$3="90.1-2016_Pub",IF($R$9="AP2016",'Coefficent Library'!DR57,(($K$5+R21*$K$9)/(R36*$K$5+R51*$K$9))-0.05),IF($R$9="AP2019",'Coefficent Library'!CW57, ($K$5+R21*$K$9)/(R36*$K$5+R51*$K$9)))</f>
        <v>0.49</v>
      </c>
      <c r="AN21" s="3">
        <f>IF($K$3="90.1-2016_Pub",IF($R$9="AP2016",'Coefficent Library'!DS57,(($K$5+S21*$K$9)/(S36*$K$5+S51*$K$9))-0.05),IF($R$9="AP2019",'Coefficent Library'!CX57, ($K$5+S21*$K$9)/(S36*$K$5+S51*$K$9)))</f>
        <v>0.5</v>
      </c>
      <c r="AO21" s="3">
        <f>IF($K$3="90.1-2016_Pub",IF($R$9="AP2016",'Coefficent Library'!DT57,(($K$5+T21*$K$9)/(T36*$K$5+T51*$K$9))-0.05),IF($R$9="AP2019",'Coefficent Library'!CY57, ($K$5+T21*$K$9)/(T36*$K$5+T51*$K$9)))</f>
        <v>0.47</v>
      </c>
      <c r="AP21" s="3">
        <f>IF($K$3="90.1-2016_Pub",IF($R$9="AP2016",'Coefficent Library'!DU57,(($K$5+U21*$K$9)/(U36*$K$5+U51*$K$9))-0.05),IF($R$9="AP2019",'Coefficent Library'!CZ57, ($K$5+U21*$K$9)/(U36*$K$5+U51*$K$9)))</f>
        <v>0.51</v>
      </c>
      <c r="AQ21" s="10"/>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2:68" x14ac:dyDescent="0.3">
      <c r="B22" s="10" t="str">
        <v>Warehouse</v>
      </c>
      <c r="C22" s="10">
        <v>2.5379124090376898E-3</v>
      </c>
      <c r="D22" s="10">
        <v>2.54023848130084E-2</v>
      </c>
      <c r="E22" s="10">
        <v>2.5379124090376898E-3</v>
      </c>
      <c r="F22" s="10">
        <v>2.54023848130084E-2</v>
      </c>
      <c r="G22" s="10">
        <v>0.18046065821186599</v>
      </c>
      <c r="H22" s="10">
        <v>9.0741972403401303E-2</v>
      </c>
      <c r="I22" s="10">
        <v>0.51723865721426099</v>
      </c>
      <c r="J22" s="10">
        <v>0.30096285961972702</v>
      </c>
      <c r="K22" s="10">
        <v>0.57745626609261502</v>
      </c>
      <c r="L22" s="10">
        <v>0.91268341127535901</v>
      </c>
      <c r="M22" s="10">
        <v>0.57263698103810501</v>
      </c>
      <c r="N22" s="10">
        <v>0.764363356527889</v>
      </c>
      <c r="O22" s="10">
        <v>1.4979771516176601</v>
      </c>
      <c r="P22" s="10">
        <v>0.85298365414252297</v>
      </c>
      <c r="Q22" s="10">
        <v>0.86898327370259199</v>
      </c>
      <c r="R22" s="10">
        <v>1.24305023699897</v>
      </c>
      <c r="S22" s="10">
        <v>0.863491138472542</v>
      </c>
      <c r="T22" s="10">
        <v>2.0636530399857098</v>
      </c>
      <c r="U22" s="10">
        <v>2.0270957460293499</v>
      </c>
      <c r="V22" s="10"/>
      <c r="W22" s="10" t="s">
        <v>71</v>
      </c>
      <c r="X22" s="3">
        <f>IF($K$3="90.1-2016_Pub",IF($R$9="AP2016",'Coefficent Library'!DC58,(($K$5+C22*$K$9)/(C37*$K$5+C52*$K$9))-0.05),IF($R$9="AP2019",'Coefficent Library'!CH58, ($K$5+C22*$K$9)/(C37*$K$5+C52*$K$9)))</f>
        <v>0.51</v>
      </c>
      <c r="Y22" s="3">
        <f>IF($K$3="90.1-2016_Pub",IF($R$9="AP2016",'Coefficent Library'!DD58,(($K$5+D22*$K$9)/(D37*$K$5+D52*$K$9))-0.05),IF($R$9="AP2019",'Coefficent Library'!CI58, ($K$5+D22*$K$9)/(D37*$K$5+D52*$K$9)))</f>
        <v>0.52</v>
      </c>
      <c r="Z22" s="3">
        <f>IF($K$3="90.1-2016_Pub",IF($R$9="AP2016",'Coefficent Library'!DE58,(($K$5+E22*$K$9)/(E37*$K$5+E52*$K$9))-0.05),IF($R$9="AP2019",'Coefficent Library'!CJ58, ($K$5+E22*$K$9)/(E37*$K$5+E52*$K$9)))</f>
        <v>0.51</v>
      </c>
      <c r="AA22" s="3">
        <f>IF($K$3="90.1-2016_Pub",IF($R$9="AP2016",'Coefficent Library'!DF58,(($K$5+F22*$K$9)/(F37*$K$5+F52*$K$9))-0.05),IF($R$9="AP2019",'Coefficent Library'!CK58, ($K$5+F22*$K$9)/(F37*$K$5+F52*$K$9)))</f>
        <v>0.52</v>
      </c>
      <c r="AB22" s="3">
        <f>IF($K$3="90.1-2016_Pub",IF($R$9="AP2016",'Coefficent Library'!DG58,(($K$5+G22*$K$9)/(G37*$K$5+G52*$K$9))-0.05),IF($R$9="AP2019",'Coefficent Library'!CL58, ($K$5+G22*$K$9)/(G37*$K$5+G52*$K$9)))</f>
        <v>0.56000000000000005</v>
      </c>
      <c r="AC22" s="3">
        <f>IF($K$3="90.1-2016_Pub",IF($R$9="AP2016",'Coefficent Library'!DH58,(($K$5+H22*$K$9)/(H37*$K$5+H52*$K$9))-0.05),IF($R$9="AP2019",'Coefficent Library'!CM58, ($K$5+H22*$K$9)/(H37*$K$5+H52*$K$9)))</f>
        <v>0.57999999999999996</v>
      </c>
      <c r="AD22" s="3">
        <f>IF($K$3="90.1-2016_Pub",IF($R$9="AP2016",'Coefficent Library'!DI58,(($K$5+I22*$K$9)/(I37*$K$5+I52*$K$9))-0.05),IF($R$9="AP2019",'Coefficent Library'!CN58, ($K$5+I22*$K$9)/(I37*$K$5+I52*$K$9)))</f>
        <v>0.56999999999999995</v>
      </c>
      <c r="AE22" s="3">
        <f>IF($K$3="90.1-2016_Pub",IF($R$9="AP2016",'Coefficent Library'!DJ58,(($K$5+J22*$K$9)/(J37*$K$5+J52*$K$9))-0.05),IF($R$9="AP2019",'Coefficent Library'!CO58, ($K$5+J22*$K$9)/(J37*$K$5+J52*$K$9)))</f>
        <v>0.59</v>
      </c>
      <c r="AF22" s="3">
        <f>IF($K$3="90.1-2016_Pub",IF($R$9="AP2016",'Coefficent Library'!DK58,(($K$5+K22*$K$9)/(K37*$K$5+K52*$K$9))-0.05),IF($R$9="AP2019",'Coefficent Library'!CP58, ($K$5+K22*$K$9)/(K37*$K$5+K52*$K$9)))</f>
        <v>0.63</v>
      </c>
      <c r="AG22" s="3">
        <f>IF($K$3="90.1-2016_Pub",IF($R$9="AP2016",'Coefficent Library'!DL58,(($K$5+L22*$K$9)/(L37*$K$5+L52*$K$9))-0.05),IF($R$9="AP2019",'Coefficent Library'!CQ58, ($K$5+L22*$K$9)/(L37*$K$5+L52*$K$9)))</f>
        <v>0.57999999999999996</v>
      </c>
      <c r="AH22" s="3">
        <f>IF($K$3="90.1-2016_Pub",IF($R$9="AP2016",'Coefficent Library'!DM58,(($K$5+M22*$K$9)/(M37*$K$5+M52*$K$9))-0.05),IF($R$9="AP2019",'Coefficent Library'!CR58, ($K$5+M22*$K$9)/(M37*$K$5+M52*$K$9)))</f>
        <v>0.6</v>
      </c>
      <c r="AI22" s="3">
        <f>IF($K$3="90.1-2016_Pub",IF($R$9="AP2016",'Coefficent Library'!DN58,(($K$5+N22*$K$9)/(N37*$K$5+N52*$K$9))-0.05),IF($R$9="AP2019",'Coefficent Library'!CS58, ($K$5+N22*$K$9)/(N37*$K$5+N52*$K$9)))</f>
        <v>0.63</v>
      </c>
      <c r="AJ22" s="3">
        <f>IF($K$3="90.1-2016_Pub",IF($R$9="AP2016",'Coefficent Library'!DO58,(($K$5+O22*$K$9)/(O37*$K$5+O52*$K$9))-0.05),IF($R$9="AP2019",'Coefficent Library'!CT58, ($K$5+O22*$K$9)/(O37*$K$5+O52*$K$9)))</f>
        <v>0.6</v>
      </c>
      <c r="AK22" s="3">
        <f>IF($K$3="90.1-2016_Pub",IF($R$9="AP2016",'Coefficent Library'!DP58,(($K$5+P22*$K$9)/(P37*$K$5+P52*$K$9))-0.05),IF($R$9="AP2019",'Coefficent Library'!CU58, ($K$5+P22*$K$9)/(P37*$K$5+P52*$K$9)))</f>
        <v>0.61</v>
      </c>
      <c r="AL22" s="3">
        <f>IF($K$3="90.1-2016_Pub",IF($R$9="AP2016",'Coefficent Library'!DQ58,(($K$5+Q22*$K$9)/(Q37*$K$5+Q52*$K$9))-0.05),IF($R$9="AP2019",'Coefficent Library'!CV58, ($K$5+Q22*$K$9)/(Q37*$K$5+Q52*$K$9)))</f>
        <v>0.65</v>
      </c>
      <c r="AM22" s="3">
        <f>IF($K$3="90.1-2016_Pub",IF($R$9="AP2016",'Coefficent Library'!DR58,(($K$5+R22*$K$9)/(R37*$K$5+R52*$K$9))-0.05),IF($R$9="AP2019",'Coefficent Library'!CW58, ($K$5+R22*$K$9)/(R37*$K$5+R52*$K$9)))</f>
        <v>0.66</v>
      </c>
      <c r="AN22" s="3">
        <f>IF($K$3="90.1-2016_Pub",IF($R$9="AP2016",'Coefficent Library'!DS58,(($K$5+S22*$K$9)/(S37*$K$5+S52*$K$9))-0.05),IF($R$9="AP2019",'Coefficent Library'!CX58, ($K$5+S22*$K$9)/(S37*$K$5+S52*$K$9)))</f>
        <v>0.66</v>
      </c>
      <c r="AO22" s="3">
        <f>IF($K$3="90.1-2016_Pub",IF($R$9="AP2016",'Coefficent Library'!DT58,(($K$5+T22*$K$9)/(T37*$K$5+T52*$K$9))-0.05),IF($R$9="AP2019",'Coefficent Library'!CY58, ($K$5+T22*$K$9)/(T37*$K$5+T52*$K$9)))</f>
        <v>0.67</v>
      </c>
      <c r="AP22" s="3">
        <f>IF($K$3="90.1-2016_Pub",IF($R$9="AP2016",'Coefficent Library'!DU58,(($K$5+U22*$K$9)/(U37*$K$5+U52*$K$9))-0.05),IF($R$9="AP2019",'Coefficent Library'!CZ58, ($K$5+U22*$K$9)/(U37*$K$5+U52*$K$9)))</f>
        <v>0.67</v>
      </c>
      <c r="AQ22" s="10"/>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x14ac:dyDescent="0.3">
      <c r="B23" s="10" t="str">
        <v>Other</v>
      </c>
      <c r="C23" s="10">
        <v>0.20724253133384701</v>
      </c>
      <c r="D23" s="10">
        <v>0.27404115631049297</v>
      </c>
      <c r="E23" s="10">
        <v>0.20724253133384701</v>
      </c>
      <c r="F23" s="10">
        <v>0.27404115631049297</v>
      </c>
      <c r="G23" s="10">
        <v>0.25050920837627599</v>
      </c>
      <c r="H23" s="10">
        <v>0.17549406459740999</v>
      </c>
      <c r="I23" s="10">
        <v>0.38090050924320501</v>
      </c>
      <c r="J23" s="10">
        <v>0.30274996601765303</v>
      </c>
      <c r="K23" s="10">
        <v>0.421460395396211</v>
      </c>
      <c r="L23" s="10">
        <v>0.53260779960184901</v>
      </c>
      <c r="M23" s="10">
        <v>0.44484272190593999</v>
      </c>
      <c r="N23" s="10">
        <v>0.56491614176678795</v>
      </c>
      <c r="O23" s="10">
        <v>0.71468343057017902</v>
      </c>
      <c r="P23" s="10">
        <v>0.61089255109096197</v>
      </c>
      <c r="Q23" s="10">
        <v>0.66539136925616005</v>
      </c>
      <c r="R23" s="10">
        <v>0.74905362555353705</v>
      </c>
      <c r="S23" s="10">
        <v>0.65331018725822698</v>
      </c>
      <c r="T23" s="10">
        <v>0.92487541455238897</v>
      </c>
      <c r="U23" s="10">
        <v>1.57541131513365</v>
      </c>
      <c r="V23" s="10"/>
      <c r="W23" s="10" t="s">
        <v>72</v>
      </c>
      <c r="X23" s="3">
        <f>IF($K$3="90.1-2016_Pub",IF($R$9="AP2016",'Coefficent Library'!DC59,(($K$5+C23*$K$9)/(C38*$K$5+C53*$K$9))-0.05),IF($R$9="AP2019",'Coefficent Library'!CH59, ($K$5+C23*$K$9)/(C38*$K$5+C53*$K$9)))</f>
        <v>0.62</v>
      </c>
      <c r="Y23" s="3">
        <f>IF($K$3="90.1-2016_Pub",IF($R$9="AP2016",'Coefficent Library'!DD59,(($K$5+D23*$K$9)/(D38*$K$5+D53*$K$9))-0.05),IF($R$9="AP2019",'Coefficent Library'!CI59, ($K$5+D23*$K$9)/(D38*$K$5+D53*$K$9)))</f>
        <v>0.61</v>
      </c>
      <c r="Z23" s="3">
        <f>IF($K$3="90.1-2016_Pub",IF($R$9="AP2016",'Coefficent Library'!DE59,(($K$5+E23*$K$9)/(E38*$K$5+E53*$K$9))-0.05),IF($R$9="AP2019",'Coefficent Library'!CJ59, ($K$5+E23*$K$9)/(E38*$K$5+E53*$K$9)))</f>
        <v>0.62</v>
      </c>
      <c r="AA23" s="3">
        <f>IF($K$3="90.1-2016_Pub",IF($R$9="AP2016",'Coefficent Library'!DF59,(($K$5+F23*$K$9)/(F38*$K$5+F53*$K$9))-0.05),IF($R$9="AP2019",'Coefficent Library'!CK59, ($K$5+F23*$K$9)/(F38*$K$5+F53*$K$9)))</f>
        <v>0.61</v>
      </c>
      <c r="AB23" s="3">
        <f>IF($K$3="90.1-2016_Pub",IF($R$9="AP2016",'Coefficent Library'!DG59,(($K$5+G23*$K$9)/(G38*$K$5+G53*$K$9))-0.05),IF($R$9="AP2019",'Coefficent Library'!CL59, ($K$5+G23*$K$9)/(G38*$K$5+G53*$K$9)))</f>
        <v>0.55000000000000004</v>
      </c>
      <c r="AC23" s="3">
        <f>IF($K$3="90.1-2016_Pub",IF($R$9="AP2016",'Coefficent Library'!DH59,(($K$5+H23*$K$9)/(H38*$K$5+H53*$K$9))-0.05),IF($R$9="AP2019",'Coefficent Library'!CM59, ($K$5+H23*$K$9)/(H38*$K$5+H53*$K$9)))</f>
        <v>0.56999999999999995</v>
      </c>
      <c r="AD23" s="3">
        <f>IF($K$3="90.1-2016_Pub",IF($R$9="AP2016",'Coefficent Library'!DI59,(($K$5+I23*$K$9)/(I38*$K$5+I53*$K$9))-0.05),IF($R$9="AP2019",'Coefficent Library'!CN59, ($K$5+I23*$K$9)/(I38*$K$5+I53*$K$9)))</f>
        <v>0.56000000000000005</v>
      </c>
      <c r="AE23" s="3">
        <f>IF($K$3="90.1-2016_Pub",IF($R$9="AP2016",'Coefficent Library'!DJ59,(($K$5+J23*$K$9)/(J38*$K$5+J53*$K$9))-0.05),IF($R$9="AP2019",'Coefficent Library'!CO59, ($K$5+J23*$K$9)/(J38*$K$5+J53*$K$9)))</f>
        <v>0.61</v>
      </c>
      <c r="AF23" s="3">
        <f>IF($K$3="90.1-2016_Pub",IF($R$9="AP2016",'Coefficent Library'!DK59,(($K$5+K23*$K$9)/(K38*$K$5+K53*$K$9))-0.05),IF($R$9="AP2019",'Coefficent Library'!CP59, ($K$5+K23*$K$9)/(K38*$K$5+K53*$K$9)))</f>
        <v>0.59</v>
      </c>
      <c r="AG23" s="3">
        <f>IF($K$3="90.1-2016_Pub",IF($R$9="AP2016",'Coefficent Library'!DL59,(($K$5+L23*$K$9)/(L38*$K$5+L53*$K$9))-0.05),IF($R$9="AP2019",'Coefficent Library'!CQ59, ($K$5+L23*$K$9)/(L38*$K$5+L53*$K$9)))</f>
        <v>0.57999999999999996</v>
      </c>
      <c r="AH23" s="3">
        <f>IF($K$3="90.1-2016_Pub",IF($R$9="AP2016",'Coefficent Library'!DM59,(($K$5+M23*$K$9)/(M38*$K$5+M53*$K$9))-0.05),IF($R$9="AP2019",'Coefficent Library'!CR59, ($K$5+M23*$K$9)/(M38*$K$5+M53*$K$9)))</f>
        <v>0.56999999999999995</v>
      </c>
      <c r="AI23" s="3">
        <f>IF($K$3="90.1-2016_Pub",IF($R$9="AP2016",'Coefficent Library'!DN59,(($K$5+N23*$K$9)/(N38*$K$5+N53*$K$9))-0.05),IF($R$9="AP2019",'Coefficent Library'!CS59, ($K$5+N23*$K$9)/(N38*$K$5+N53*$K$9)))</f>
        <v>0.61</v>
      </c>
      <c r="AJ23" s="3">
        <f>IF($K$3="90.1-2016_Pub",IF($R$9="AP2016",'Coefficent Library'!DO59,(($K$5+O23*$K$9)/(O38*$K$5+O53*$K$9))-0.05),IF($R$9="AP2019",'Coefficent Library'!CT59, ($K$5+O23*$K$9)/(O38*$K$5+O53*$K$9)))</f>
        <v>0.56999999999999995</v>
      </c>
      <c r="AK23" s="3">
        <f>IF($K$3="90.1-2016_Pub",IF($R$9="AP2016",'Coefficent Library'!DP59,(($K$5+P23*$K$9)/(P38*$K$5+P53*$K$9))-0.05),IF($R$9="AP2019",'Coefficent Library'!CU59, ($K$5+P23*$K$9)/(P38*$K$5+P53*$K$9)))</f>
        <v>0.56999999999999995</v>
      </c>
      <c r="AL23" s="3">
        <f>IF($K$3="90.1-2016_Pub",IF($R$9="AP2016",'Coefficent Library'!DQ59,(($K$5+Q23*$K$9)/(Q38*$K$5+Q53*$K$9))-0.05),IF($R$9="AP2019",'Coefficent Library'!CV59, ($K$5+Q23*$K$9)/(Q38*$K$5+Q53*$K$9)))</f>
        <v>0.61</v>
      </c>
      <c r="AM23" s="3">
        <f>IF($K$3="90.1-2016_Pub",IF($R$9="AP2016",'Coefficent Library'!DR59,(($K$5+R23*$K$9)/(R38*$K$5+R53*$K$9))-0.05),IF($R$9="AP2019",'Coefficent Library'!CW59, ($K$5+R23*$K$9)/(R38*$K$5+R53*$K$9)))</f>
        <v>0.56000000000000005</v>
      </c>
      <c r="AN23" s="3">
        <f>IF($K$3="90.1-2016_Pub",IF($R$9="AP2016",'Coefficent Library'!DS59,(($K$5+S23*$K$9)/(S38*$K$5+S53*$K$9))-0.05),IF($R$9="AP2019",'Coefficent Library'!CX59, ($K$5+S23*$K$9)/(S38*$K$5+S53*$K$9)))</f>
        <v>0.56000000000000005</v>
      </c>
      <c r="AO23" s="3">
        <f>IF($K$3="90.1-2016_Pub",IF($R$9="AP2016",'Coefficent Library'!DT59,(($K$5+T23*$K$9)/(T38*$K$5+T53*$K$9))-0.05),IF($R$9="AP2019",'Coefficent Library'!CY59, ($K$5+T23*$K$9)/(T38*$K$5+T53*$K$9)))</f>
        <v>0.53</v>
      </c>
      <c r="AP23" s="3">
        <f>IF($K$3="90.1-2016_Pub",IF($R$9="AP2016",'Coefficent Library'!DU59,(($K$5+U23*$K$9)/(U38*$K$5+U53*$K$9))-0.05),IF($R$9="AP2019",'Coefficent Library'!CZ59, ($K$5+U23*$K$9)/(U38*$K$5+U53*$K$9)))</f>
        <v>0.52</v>
      </c>
      <c r="AQ23" s="10"/>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2:68" x14ac:dyDescent="0.3">
      <c r="B24" s="10"/>
      <c r="C24" s="10"/>
      <c r="D24" s="10"/>
      <c r="E24" s="10"/>
      <c r="F24" s="10"/>
      <c r="G24" s="10"/>
      <c r="H24" s="10"/>
      <c r="I24" s="10"/>
      <c r="J24" s="10"/>
      <c r="K24" s="10"/>
      <c r="L24" s="10"/>
      <c r="M24" s="10"/>
      <c r="N24" s="10"/>
      <c r="O24" s="10"/>
      <c r="P24" s="10"/>
      <c r="Q24" s="10"/>
      <c r="R24" s="10"/>
      <c r="S24" s="10"/>
      <c r="T24" s="10"/>
      <c r="U24" s="10"/>
      <c r="V24" s="10"/>
      <c r="W24" s="10"/>
      <c r="X24" s="3"/>
      <c r="Y24" s="3"/>
      <c r="Z24" s="3"/>
      <c r="AA24" s="3"/>
      <c r="AB24" s="3"/>
      <c r="AC24" s="3"/>
      <c r="AD24" s="3"/>
      <c r="AE24" s="3"/>
      <c r="AF24" s="3"/>
      <c r="AG24" s="3"/>
      <c r="AH24" s="3"/>
      <c r="AI24" s="3"/>
      <c r="AJ24" s="3"/>
      <c r="AK24" s="3"/>
      <c r="AL24" s="3"/>
      <c r="AM24" s="3"/>
      <c r="AN24" s="3"/>
      <c r="AO24" s="3"/>
      <c r="AP24" s="3"/>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row>
    <row r="25" spans="2:68" x14ac:dyDescent="0.3">
      <c r="B25" s="10"/>
      <c r="C25" s="10" t="s">
        <v>1</v>
      </c>
      <c r="D25" s="10"/>
      <c r="E25" s="10"/>
      <c r="F25" s="10"/>
      <c r="G25" s="10"/>
      <c r="H25" s="10"/>
      <c r="I25" s="10"/>
      <c r="J25" s="10"/>
      <c r="K25" s="10"/>
      <c r="L25" s="10"/>
      <c r="M25" s="10"/>
      <c r="N25" s="10"/>
      <c r="O25" s="10"/>
      <c r="P25" s="10"/>
      <c r="Q25" s="10"/>
      <c r="R25" s="10"/>
      <c r="S25" s="10"/>
      <c r="T25" s="10"/>
      <c r="U25" s="10"/>
      <c r="V25" s="10"/>
      <c r="W25" s="10"/>
      <c r="X25" s="3"/>
      <c r="Y25" s="3"/>
      <c r="Z25" s="3"/>
      <c r="AA25" s="3"/>
      <c r="AB25" s="3"/>
      <c r="AC25" s="3"/>
      <c r="AD25" s="3"/>
      <c r="AE25" s="3"/>
      <c r="AF25" s="3"/>
      <c r="AG25" s="3"/>
      <c r="AH25" s="3"/>
      <c r="AI25" s="3"/>
      <c r="AJ25" s="3"/>
      <c r="AK25" s="3"/>
      <c r="AL25" s="3"/>
      <c r="AM25" s="3"/>
      <c r="AN25" s="3"/>
      <c r="AO25" s="3"/>
      <c r="AP25" s="3"/>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row>
    <row r="26" spans="2:68" x14ac:dyDescent="0.3">
      <c r="B26" s="10"/>
      <c r="C26" s="10" t="s">
        <v>1</v>
      </c>
      <c r="D26" s="10"/>
      <c r="E26" s="10"/>
      <c r="F26" s="10"/>
      <c r="G26" s="10"/>
      <c r="H26" s="10"/>
      <c r="I26" s="10"/>
      <c r="J26" s="10"/>
      <c r="K26" s="10"/>
      <c r="L26" s="10"/>
      <c r="M26" s="10"/>
      <c r="N26" s="10"/>
      <c r="O26" s="10"/>
      <c r="P26" s="10"/>
      <c r="Q26" s="10"/>
      <c r="R26" s="10"/>
      <c r="S26" s="10"/>
      <c r="T26" s="10"/>
      <c r="U26" s="10"/>
      <c r="V26" s="10"/>
      <c r="W26" s="10"/>
      <c r="X26" s="3"/>
      <c r="Y26" s="3"/>
      <c r="Z26" s="3"/>
      <c r="AA26" s="3"/>
      <c r="AB26" s="3"/>
      <c r="AC26" s="3"/>
      <c r="AD26" s="3"/>
      <c r="AE26" s="3"/>
      <c r="AF26" s="3"/>
      <c r="AG26" s="3"/>
      <c r="AH26" s="3"/>
      <c r="AI26" s="3"/>
      <c r="AJ26" s="3"/>
      <c r="AK26" s="3"/>
      <c r="AL26" s="3"/>
      <c r="AM26" s="3"/>
      <c r="AN26" s="3"/>
      <c r="AO26" s="3"/>
      <c r="AP26" s="3"/>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row>
    <row r="27" spans="2:68" x14ac:dyDescent="0.3">
      <c r="B27" s="10"/>
      <c r="C27" s="10"/>
      <c r="D27" s="10"/>
      <c r="E27" s="10"/>
      <c r="F27" s="10"/>
      <c r="G27" s="10"/>
      <c r="H27" s="10"/>
      <c r="I27" s="10"/>
      <c r="J27" s="10"/>
      <c r="K27" s="10"/>
      <c r="L27" s="10"/>
      <c r="M27" s="10"/>
      <c r="N27" s="10"/>
      <c r="O27" s="10"/>
      <c r="P27" s="10"/>
      <c r="Q27" s="10"/>
      <c r="R27" s="10"/>
      <c r="S27" s="10"/>
      <c r="T27" s="10"/>
      <c r="U27" s="10"/>
      <c r="V27" s="10"/>
      <c r="W27" s="10"/>
      <c r="X27" s="3"/>
      <c r="Y27" s="3"/>
      <c r="Z27" s="3"/>
      <c r="AA27" s="3"/>
      <c r="AB27" s="3"/>
      <c r="AC27" s="3"/>
      <c r="AD27" s="3"/>
      <c r="AE27" s="3"/>
      <c r="AF27" s="3"/>
      <c r="AG27" s="3"/>
      <c r="AH27" s="3"/>
      <c r="AI27" s="3"/>
      <c r="AJ27" s="3"/>
      <c r="AK27" s="3"/>
      <c r="AL27" s="3"/>
      <c r="AM27" s="3"/>
      <c r="AN27" s="3"/>
      <c r="AO27" s="3"/>
      <c r="AP27" s="3"/>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row>
    <row r="28" spans="2:68" x14ac:dyDescent="0.3">
      <c r="B28" s="10" t="s">
        <v>73</v>
      </c>
      <c r="C28" s="10" t="s">
        <v>74</v>
      </c>
      <c r="D28" s="10"/>
      <c r="E28" s="10"/>
      <c r="F28" s="10"/>
      <c r="G28" s="10"/>
      <c r="H28" s="10"/>
      <c r="I28" s="10"/>
      <c r="J28" s="10"/>
      <c r="K28" s="10"/>
      <c r="L28" s="10"/>
      <c r="M28" s="10"/>
      <c r="N28" s="10"/>
      <c r="O28" s="10"/>
      <c r="P28" s="10"/>
      <c r="Q28" s="10"/>
      <c r="R28" s="10"/>
      <c r="S28" s="10"/>
      <c r="T28" s="10"/>
      <c r="U28" s="10"/>
      <c r="V28" s="10"/>
      <c r="W28" s="10" t="s">
        <v>75</v>
      </c>
      <c r="X28" s="3"/>
      <c r="Y28" s="3"/>
      <c r="Z28" s="3"/>
      <c r="AA28" s="3"/>
      <c r="AB28" s="3"/>
      <c r="AC28" s="3"/>
      <c r="AD28" s="3"/>
      <c r="AE28" s="3"/>
      <c r="AF28" s="3"/>
      <c r="AG28" s="3"/>
      <c r="AH28" s="3"/>
      <c r="AI28" s="3"/>
      <c r="AJ28" s="3"/>
      <c r="AK28" s="3"/>
      <c r="AL28" s="3"/>
      <c r="AM28" s="3"/>
      <c r="AN28" s="3"/>
      <c r="AO28" s="3"/>
      <c r="AP28" s="3"/>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row>
    <row r="29" spans="2:68" x14ac:dyDescent="0.3">
      <c r="B29" s="10" t="s">
        <v>44</v>
      </c>
      <c r="C29" s="10" t="s">
        <v>45</v>
      </c>
      <c r="D29" s="10" t="s">
        <v>46</v>
      </c>
      <c r="E29" s="10" t="s">
        <v>47</v>
      </c>
      <c r="F29" s="10" t="s">
        <v>48</v>
      </c>
      <c r="G29" s="10" t="s">
        <v>49</v>
      </c>
      <c r="H29" s="10" t="s">
        <v>50</v>
      </c>
      <c r="I29" s="10" t="s">
        <v>51</v>
      </c>
      <c r="J29" s="10" t="s">
        <v>52</v>
      </c>
      <c r="K29" s="10" t="s">
        <v>53</v>
      </c>
      <c r="L29" s="10" t="s">
        <v>54</v>
      </c>
      <c r="M29" s="10" t="s">
        <v>55</v>
      </c>
      <c r="N29" s="10" t="s">
        <v>56</v>
      </c>
      <c r="O29" s="10" t="s">
        <v>57</v>
      </c>
      <c r="P29" s="10" t="s">
        <v>58</v>
      </c>
      <c r="Q29" s="10" t="s">
        <v>59</v>
      </c>
      <c r="R29" s="10" t="s">
        <v>60</v>
      </c>
      <c r="S29" s="10" t="s">
        <v>61</v>
      </c>
      <c r="T29" s="10" t="s">
        <v>62</v>
      </c>
      <c r="U29" s="10" t="s">
        <v>63</v>
      </c>
      <c r="V29" s="10"/>
      <c r="W29" s="10" t="s">
        <v>44</v>
      </c>
      <c r="X29" s="3" t="s">
        <v>45</v>
      </c>
      <c r="Y29" s="3" t="s">
        <v>46</v>
      </c>
      <c r="Z29" s="3" t="s">
        <v>47</v>
      </c>
      <c r="AA29" s="3" t="s">
        <v>48</v>
      </c>
      <c r="AB29" s="3" t="s">
        <v>49</v>
      </c>
      <c r="AC29" s="3" t="s">
        <v>50</v>
      </c>
      <c r="AD29" s="3" t="s">
        <v>51</v>
      </c>
      <c r="AE29" s="3" t="s">
        <v>52</v>
      </c>
      <c r="AF29" s="3" t="s">
        <v>53</v>
      </c>
      <c r="AG29" s="3" t="s">
        <v>54</v>
      </c>
      <c r="AH29" s="3" t="s">
        <v>55</v>
      </c>
      <c r="AI29" s="3" t="s">
        <v>56</v>
      </c>
      <c r="AJ29" s="3" t="s">
        <v>57</v>
      </c>
      <c r="AK29" s="3" t="s">
        <v>58</v>
      </c>
      <c r="AL29" s="3" t="s">
        <v>59</v>
      </c>
      <c r="AM29" s="3" t="s">
        <v>60</v>
      </c>
      <c r="AN29" s="3" t="s">
        <v>61</v>
      </c>
      <c r="AO29" s="3" t="s">
        <v>62</v>
      </c>
      <c r="AP29" s="3" t="s">
        <v>63</v>
      </c>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row>
    <row r="30" spans="2:68" x14ac:dyDescent="0.3">
      <c r="B30" s="10" t="str" cm="1">
        <f t="array" ref="B30:U38">IF($K$3="90.1-2022",B_2022,IF($K$3="90.1-2019",B_2019,IF($K$3="90.1-2016",B_2016,IF($K$3="90.1-2016_Pub",B_2016_Pub,IF($K$3="90.1-2019_Pub",B_2019_Pub,IF($K$3="90.1-2022_Pub",B_2022_Pub,""))))))</f>
        <v>Apartment</v>
      </c>
      <c r="C30" s="10">
        <v>1.29735880726799</v>
      </c>
      <c r="D30" s="10">
        <v>1.30126222848266</v>
      </c>
      <c r="E30" s="10">
        <v>1.29735880726799</v>
      </c>
      <c r="F30" s="10">
        <v>1.30126222848266</v>
      </c>
      <c r="G30" s="10">
        <v>1.3271172122708701</v>
      </c>
      <c r="H30" s="10">
        <v>1.3671663331619499</v>
      </c>
      <c r="I30" s="10">
        <v>1.28802508459822</v>
      </c>
      <c r="J30" s="10">
        <v>1.30425832097033</v>
      </c>
      <c r="K30" s="10">
        <v>1.40569710652538</v>
      </c>
      <c r="L30" s="10">
        <v>1.1799485800701099</v>
      </c>
      <c r="M30" s="10">
        <v>1.15046608049449</v>
      </c>
      <c r="N30" s="10">
        <v>1.13926356210226</v>
      </c>
      <c r="O30" s="10">
        <v>1.1868095890772099</v>
      </c>
      <c r="P30" s="10">
        <v>1.15528818239842</v>
      </c>
      <c r="Q30" s="10">
        <v>1.11310790574572</v>
      </c>
      <c r="R30" s="10">
        <v>1.17250473297835</v>
      </c>
      <c r="S30" s="10">
        <v>1.1493671140346899</v>
      </c>
      <c r="T30" s="10">
        <v>1.1961055898884201</v>
      </c>
      <c r="U30" s="10">
        <v>1.1412197940463</v>
      </c>
      <c r="V30" s="10"/>
      <c r="W30" s="10" t="s">
        <v>64</v>
      </c>
      <c r="X30" s="3">
        <f t="shared" ref="X30:X38" si="0">ROUND(IF($K$3="90.1-2016_Pub",(($K$7+C15*$K$11)/(C30*$K$7+C45*$K$11))-0.05,(($K$7+C15*$K$11)/(C30*$K$7+C45*$K$11))),2)</f>
        <v>0.73</v>
      </c>
      <c r="Y30" s="3">
        <f t="shared" ref="Y30:Y38" si="1">ROUND(IF($K$3="90.1-2016_Pub",(($K$7+D15*$K$11)/(D30*$K$7+D45*$K$11))-0.05,(($K$7+D15*$K$11)/(D30*$K$7+D45*$K$11))),2)</f>
        <v>0.73</v>
      </c>
      <c r="Z30" s="3">
        <f t="shared" ref="Z30:Z38" si="2">ROUND(IF($K$3="90.1-2016_Pub",(($K$7+E15*$K$11)/(E30*$K$7+E45*$K$11))-0.05,(($K$7+E15*$K$11)/(E30*$K$7+E45*$K$11))),2)</f>
        <v>0.73</v>
      </c>
      <c r="AA30" s="3">
        <f t="shared" ref="AA30:AA38" si="3">ROUND(IF($K$3="90.1-2016_Pub",(($K$7+F15*$K$11)/(F30*$K$7+F45*$K$11))-0.05,(($K$7+F15*$K$11)/(F30*$K$7+F45*$K$11))),2)</f>
        <v>0.73</v>
      </c>
      <c r="AB30" s="3">
        <f t="shared" ref="AB30:AB38" si="4">ROUND(IF($K$3="90.1-2016_Pub",(($K$7+G15*$K$11)/(G30*$K$7+G45*$K$11))-0.05,(($K$7+G15*$K$11)/(G30*$K$7+G45*$K$11))),2)</f>
        <v>0.71</v>
      </c>
      <c r="AC30" s="3">
        <f t="shared" ref="AC30:AC38" si="5">ROUND(IF($K$3="90.1-2016_Pub",(($K$7+H15*$K$11)/(H30*$K$7+H45*$K$11))-0.05,(($K$7+H15*$K$11)/(H30*$K$7+H45*$K$11))),2)</f>
        <v>0.69</v>
      </c>
      <c r="AD30" s="3">
        <f t="shared" ref="AD30:AD38" si="6">ROUND(IF($K$3="90.1-2016_Pub",(($K$7+I15*$K$11)/(I30*$K$7+I45*$K$11))-0.05,(($K$7+I15*$K$11)/(I30*$K$7+I45*$K$11))),2)</f>
        <v>0.75</v>
      </c>
      <c r="AE30" s="3">
        <f t="shared" ref="AE30:AE38" si="7">ROUND(IF($K$3="90.1-2016_Pub",(($K$7+J15*$K$11)/(J30*$K$7+J45*$K$11))-0.05,(($K$7+J15*$K$11)/(J30*$K$7+J45*$K$11))),2)</f>
        <v>0.74</v>
      </c>
      <c r="AF30" s="3">
        <f t="shared" ref="AF30:AF38" si="8">ROUND(IF($K$3="90.1-2016_Pub",(($K$7+K15*$K$11)/(K30*$K$7+K45*$K$11))-0.05,(($K$7+K15*$K$11)/(K30*$K$7+K45*$K$11))),2)</f>
        <v>0.69</v>
      </c>
      <c r="AG30" s="3">
        <f t="shared" ref="AG30:AG38" si="9">ROUND(IF($K$3="90.1-2016_Pub",(($K$7+L15*$K$11)/(L30*$K$7+L45*$K$11))-0.05,(($K$7+L15*$K$11)/(L30*$K$7+L45*$K$11))),2)</f>
        <v>0.78</v>
      </c>
      <c r="AH30" s="3">
        <f t="shared" ref="AH30:AH38" si="10">ROUND(IF($K$3="90.1-2016_Pub",(($K$7+M15*$K$11)/(M30*$K$7+M45*$K$11))-0.05,(($K$7+M15*$K$11)/(M30*$K$7+M45*$K$11))),2)</f>
        <v>0.81</v>
      </c>
      <c r="AI30" s="3">
        <f t="shared" ref="AI30:AI38" si="11">ROUND(IF($K$3="90.1-2016_Pub",(($K$7+N15*$K$11)/(N30*$K$7+N45*$K$11))-0.05,(($K$7+N15*$K$11)/(N30*$K$7+N45*$K$11))),2)</f>
        <v>0.8</v>
      </c>
      <c r="AJ30" s="3">
        <f t="shared" ref="AJ30:AJ38" si="12">ROUND(IF($K$3="90.1-2016_Pub",(($K$7+O15*$K$11)/(O30*$K$7+O45*$K$11))-0.05,(($K$7+O15*$K$11)/(O30*$K$7+O45*$K$11))),2)</f>
        <v>0.76</v>
      </c>
      <c r="AK30" s="3">
        <f t="shared" ref="AK30:AK38" si="13">ROUND(IF($K$3="90.1-2016_Pub",(($K$7+P15*$K$11)/(P30*$K$7+P45*$K$11))-0.05,(($K$7+P15*$K$11)/(P30*$K$7+P45*$K$11))),2)</f>
        <v>0.79</v>
      </c>
      <c r="AL30" s="3">
        <f t="shared" ref="AL30:AL38" si="14">ROUND(IF($K$3="90.1-2016_Pub",(($K$7+Q15*$K$11)/(Q30*$K$7+Q45*$K$11))-0.05,(($K$7+Q15*$K$11)/(Q30*$K$7+Q45*$K$11))),2)</f>
        <v>0.8</v>
      </c>
      <c r="AM30" s="3">
        <f t="shared" ref="AM30:AM38" si="15">ROUND(IF($K$3="90.1-2016_Pub",(($K$7+R15*$K$11)/(R30*$K$7+R45*$K$11))-0.05,(($K$7+R15*$K$11)/(R30*$K$7+R45*$K$11))),2)</f>
        <v>0.76</v>
      </c>
      <c r="AN30" s="3">
        <f t="shared" ref="AN30:AN38" si="16">ROUND(IF($K$3="90.1-2016_Pub",(($K$7+S15*$K$11)/(S30*$K$7+S45*$K$11))-0.05,(($K$7+S15*$K$11)/(S30*$K$7+S45*$K$11))),2)</f>
        <v>0.78</v>
      </c>
      <c r="AO30" s="3">
        <f t="shared" ref="AO30:AO38" si="17">ROUND(IF($K$3="90.1-2016_Pub",(($K$7+T15*$K$11)/(T30*$K$7+T45*$K$11))-0.05,(($K$7+T15*$K$11)/(T30*$K$7+T45*$K$11))),2)</f>
        <v>0.73</v>
      </c>
      <c r="AP30" s="3">
        <f t="shared" ref="AP30:AP38" si="18">ROUND(IF($K$3="90.1-2016_Pub",(($K$7+U15*$K$11)/(U30*$K$7+U45*$K$11))-0.05,(($K$7+U15*$K$11)/(U30*$K$7+U45*$K$11))),2)</f>
        <v>0.8</v>
      </c>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row>
    <row r="31" spans="2:68" x14ac:dyDescent="0.3">
      <c r="B31" s="10" t="str">
        <v>Medical</v>
      </c>
      <c r="C31" s="10">
        <v>1.42872049103104</v>
      </c>
      <c r="D31" s="10">
        <v>1.6606364874200099</v>
      </c>
      <c r="E31" s="10">
        <v>1.42872049103104</v>
      </c>
      <c r="F31" s="10">
        <v>1.6606364874200099</v>
      </c>
      <c r="G31" s="10">
        <v>1.5091046499949701</v>
      </c>
      <c r="H31" s="10">
        <v>1.6519413954359401</v>
      </c>
      <c r="I31" s="10">
        <v>1.5113243956412801</v>
      </c>
      <c r="J31" s="10">
        <v>1.66741398606099</v>
      </c>
      <c r="K31" s="10">
        <v>1.70122977883293</v>
      </c>
      <c r="L31" s="10">
        <v>1.62004485156426</v>
      </c>
      <c r="M31" s="10">
        <v>1.76501365120098</v>
      </c>
      <c r="N31" s="10">
        <v>1.6795890332904799</v>
      </c>
      <c r="O31" s="10">
        <v>1.56869773189969</v>
      </c>
      <c r="P31" s="10">
        <v>1.79376863871111</v>
      </c>
      <c r="Q31" s="10">
        <v>1.68324514520066</v>
      </c>
      <c r="R31" s="10">
        <v>1.6024481925274101</v>
      </c>
      <c r="S31" s="10">
        <v>1.80208509282976</v>
      </c>
      <c r="T31" s="10">
        <v>1.63748516745554</v>
      </c>
      <c r="U31" s="10">
        <v>1.6356461149952</v>
      </c>
      <c r="V31" s="10"/>
      <c r="W31" s="10" t="s">
        <v>65</v>
      </c>
      <c r="X31" s="3">
        <f t="shared" si="0"/>
        <v>0.63</v>
      </c>
      <c r="Y31" s="3">
        <f t="shared" si="1"/>
        <v>0.56000000000000005</v>
      </c>
      <c r="Z31" s="3">
        <f t="shared" si="2"/>
        <v>0.63</v>
      </c>
      <c r="AA31" s="3">
        <f t="shared" si="3"/>
        <v>0.56000000000000005</v>
      </c>
      <c r="AB31" s="3">
        <f t="shared" si="4"/>
        <v>0.6</v>
      </c>
      <c r="AC31" s="3">
        <f t="shared" si="5"/>
        <v>0.56000000000000005</v>
      </c>
      <c r="AD31" s="3">
        <f t="shared" si="6"/>
        <v>0.6</v>
      </c>
      <c r="AE31" s="3">
        <f t="shared" si="7"/>
        <v>0.56000000000000005</v>
      </c>
      <c r="AF31" s="3">
        <f t="shared" si="8"/>
        <v>0.54</v>
      </c>
      <c r="AG31" s="3">
        <f t="shared" si="9"/>
        <v>0.56000000000000005</v>
      </c>
      <c r="AH31" s="3">
        <f t="shared" si="10"/>
        <v>0.53</v>
      </c>
      <c r="AI31" s="3">
        <f t="shared" si="11"/>
        <v>0.55000000000000004</v>
      </c>
      <c r="AJ31" s="3">
        <f t="shared" si="12"/>
        <v>0.59</v>
      </c>
      <c r="AK31" s="3">
        <f t="shared" si="13"/>
        <v>0.53</v>
      </c>
      <c r="AL31" s="3">
        <f t="shared" si="14"/>
        <v>0.55000000000000004</v>
      </c>
      <c r="AM31" s="3">
        <f t="shared" si="15"/>
        <v>0.56999999999999995</v>
      </c>
      <c r="AN31" s="3">
        <f t="shared" si="16"/>
        <v>0.52</v>
      </c>
      <c r="AO31" s="3">
        <f t="shared" si="17"/>
        <v>0.55000000000000004</v>
      </c>
      <c r="AP31" s="3">
        <f t="shared" si="18"/>
        <v>0.56000000000000005</v>
      </c>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row>
    <row r="32" spans="2:68" x14ac:dyDescent="0.3">
      <c r="B32" s="10" t="str">
        <v>Hotel</v>
      </c>
      <c r="C32" s="10">
        <v>1.5229378174332</v>
      </c>
      <c r="D32" s="10">
        <v>1.48254278701261</v>
      </c>
      <c r="E32" s="10">
        <v>1.5229378174332</v>
      </c>
      <c r="F32" s="10">
        <v>1.48254278701261</v>
      </c>
      <c r="G32" s="10">
        <v>1.5842337330418701</v>
      </c>
      <c r="H32" s="10">
        <v>1.61385012838575</v>
      </c>
      <c r="I32" s="10">
        <v>1.5459098181950299</v>
      </c>
      <c r="J32" s="10">
        <v>1.4723279374065299</v>
      </c>
      <c r="K32" s="10">
        <v>1.4904731163461999</v>
      </c>
      <c r="L32" s="10">
        <v>1.5455170395518101</v>
      </c>
      <c r="M32" s="10">
        <v>1.4909096931482999</v>
      </c>
      <c r="N32" s="10">
        <v>1.52259663576283</v>
      </c>
      <c r="O32" s="10">
        <v>1.5870426992570099</v>
      </c>
      <c r="P32" s="10">
        <v>1.5536288359839501</v>
      </c>
      <c r="Q32" s="10">
        <v>1.5498684078624601</v>
      </c>
      <c r="R32" s="10">
        <v>1.60346987586705</v>
      </c>
      <c r="S32" s="10">
        <v>1.55363921119578</v>
      </c>
      <c r="T32" s="10">
        <v>1.62706809291673</v>
      </c>
      <c r="U32" s="10">
        <v>1.57239084554889</v>
      </c>
      <c r="V32" s="10"/>
      <c r="W32" s="10" t="s">
        <v>66</v>
      </c>
      <c r="X32" s="3">
        <f t="shared" si="0"/>
        <v>0.63</v>
      </c>
      <c r="Y32" s="3">
        <f t="shared" si="1"/>
        <v>0.64</v>
      </c>
      <c r="Z32" s="3">
        <f t="shared" si="2"/>
        <v>0.63</v>
      </c>
      <c r="AA32" s="3">
        <f t="shared" si="3"/>
        <v>0.64</v>
      </c>
      <c r="AB32" s="3">
        <f t="shared" si="4"/>
        <v>0.6</v>
      </c>
      <c r="AC32" s="3">
        <f t="shared" si="5"/>
        <v>0.57999999999999996</v>
      </c>
      <c r="AD32" s="3">
        <f t="shared" si="6"/>
        <v>0.63</v>
      </c>
      <c r="AE32" s="3">
        <f t="shared" si="7"/>
        <v>0.64</v>
      </c>
      <c r="AF32" s="3">
        <f t="shared" si="8"/>
        <v>0.64</v>
      </c>
      <c r="AG32" s="3">
        <f t="shared" si="9"/>
        <v>0.61</v>
      </c>
      <c r="AH32" s="3">
        <f t="shared" si="10"/>
        <v>0.63</v>
      </c>
      <c r="AI32" s="3">
        <f t="shared" si="11"/>
        <v>0.6</v>
      </c>
      <c r="AJ32" s="3">
        <f t="shared" si="12"/>
        <v>0.57999999999999996</v>
      </c>
      <c r="AK32" s="3">
        <f t="shared" si="13"/>
        <v>0.6</v>
      </c>
      <c r="AL32" s="3">
        <f t="shared" si="14"/>
        <v>0.59</v>
      </c>
      <c r="AM32" s="3">
        <f t="shared" si="15"/>
        <v>0.57999999999999996</v>
      </c>
      <c r="AN32" s="3">
        <f t="shared" si="16"/>
        <v>0.6</v>
      </c>
      <c r="AO32" s="3">
        <f t="shared" si="17"/>
        <v>0.56000000000000005</v>
      </c>
      <c r="AP32" s="3">
        <f t="shared" si="18"/>
        <v>0.56999999999999995</v>
      </c>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row>
    <row r="33" spans="2:42" x14ac:dyDescent="0.3">
      <c r="B33" s="10" t="str">
        <v>Office</v>
      </c>
      <c r="C33" s="10">
        <v>1.59516753401274</v>
      </c>
      <c r="D33" s="10">
        <v>1.48918672698291</v>
      </c>
      <c r="E33" s="10">
        <v>1.59516753401274</v>
      </c>
      <c r="F33" s="10">
        <v>1.48918672698291</v>
      </c>
      <c r="G33" s="10">
        <v>1.61405801252681</v>
      </c>
      <c r="H33" s="10">
        <v>1.4900230214824</v>
      </c>
      <c r="I33" s="10">
        <v>1.53386648777262</v>
      </c>
      <c r="J33" s="10">
        <v>1.44536853021906</v>
      </c>
      <c r="K33" s="10">
        <v>1.6826699761289201</v>
      </c>
      <c r="L33" s="10">
        <v>1.5888307554867001</v>
      </c>
      <c r="M33" s="10">
        <v>1.51175787886911</v>
      </c>
      <c r="N33" s="10">
        <v>1.5630614651789601</v>
      </c>
      <c r="O33" s="10">
        <v>1.5358105081409501</v>
      </c>
      <c r="P33" s="10">
        <v>1.4941412658779001</v>
      </c>
      <c r="Q33" s="10">
        <v>1.5606545065416599</v>
      </c>
      <c r="R33" s="10">
        <v>1.52825402878386</v>
      </c>
      <c r="S33" s="10">
        <v>1.5115195400865999</v>
      </c>
      <c r="T33" s="10">
        <v>1.5582888230743199</v>
      </c>
      <c r="U33" s="10">
        <v>1.4845322273610599</v>
      </c>
      <c r="V33" s="10"/>
      <c r="W33" s="10" t="s">
        <v>67</v>
      </c>
      <c r="X33" s="3">
        <f t="shared" si="0"/>
        <v>0.57999999999999996</v>
      </c>
      <c r="Y33" s="3">
        <f t="shared" si="1"/>
        <v>0.62</v>
      </c>
      <c r="Z33" s="3">
        <f t="shared" si="2"/>
        <v>0.57999999999999996</v>
      </c>
      <c r="AA33" s="3">
        <f t="shared" si="3"/>
        <v>0.62</v>
      </c>
      <c r="AB33" s="3">
        <f t="shared" si="4"/>
        <v>0.56999999999999995</v>
      </c>
      <c r="AC33" s="3">
        <f t="shared" si="5"/>
        <v>0.62</v>
      </c>
      <c r="AD33" s="3">
        <f t="shared" si="6"/>
        <v>0.6</v>
      </c>
      <c r="AE33" s="3">
        <f t="shared" si="7"/>
        <v>0.64</v>
      </c>
      <c r="AF33" s="3">
        <f t="shared" si="8"/>
        <v>0.54</v>
      </c>
      <c r="AG33" s="3">
        <f t="shared" si="9"/>
        <v>0.57999999999999996</v>
      </c>
      <c r="AH33" s="3">
        <f t="shared" si="10"/>
        <v>0.61</v>
      </c>
      <c r="AI33" s="3">
        <f t="shared" si="11"/>
        <v>0.57999999999999996</v>
      </c>
      <c r="AJ33" s="3">
        <f t="shared" si="12"/>
        <v>0.6</v>
      </c>
      <c r="AK33" s="3">
        <f t="shared" si="13"/>
        <v>0.61</v>
      </c>
      <c r="AL33" s="3">
        <f t="shared" si="14"/>
        <v>0.57999999999999996</v>
      </c>
      <c r="AM33" s="3">
        <f t="shared" si="15"/>
        <v>0.61</v>
      </c>
      <c r="AN33" s="3">
        <f t="shared" si="16"/>
        <v>0.61</v>
      </c>
      <c r="AO33" s="3">
        <f t="shared" si="17"/>
        <v>0.56000000000000005</v>
      </c>
      <c r="AP33" s="3">
        <f t="shared" si="18"/>
        <v>0.6</v>
      </c>
    </row>
    <row r="34" spans="2:42" x14ac:dyDescent="0.3">
      <c r="B34" s="10" t="str">
        <v>Food.Svc</v>
      </c>
      <c r="C34" s="10">
        <v>1.5428518918315</v>
      </c>
      <c r="D34" s="10">
        <v>1.5610783726731701</v>
      </c>
      <c r="E34" s="10">
        <v>1.5428518918315</v>
      </c>
      <c r="F34" s="10">
        <v>1.5610783726731701</v>
      </c>
      <c r="G34" s="10">
        <v>1.7144301736041301</v>
      </c>
      <c r="H34" s="10">
        <v>1.61058874816232</v>
      </c>
      <c r="I34" s="10">
        <v>1.76379272589961</v>
      </c>
      <c r="J34" s="10">
        <v>1.7192067703165199</v>
      </c>
      <c r="K34" s="10">
        <v>1.7696698937583699</v>
      </c>
      <c r="L34" s="10">
        <v>1.8968632317313301</v>
      </c>
      <c r="M34" s="10">
        <v>1.95264157167925</v>
      </c>
      <c r="N34" s="10">
        <v>1.83559808357705</v>
      </c>
      <c r="O34" s="10">
        <v>1.79841032106052</v>
      </c>
      <c r="P34" s="10">
        <v>1.9778925274583401</v>
      </c>
      <c r="Q34" s="10">
        <v>1.8375670673928499</v>
      </c>
      <c r="R34" s="10">
        <v>1.81661328490476</v>
      </c>
      <c r="S34" s="10">
        <v>1.9969439429840199</v>
      </c>
      <c r="T34" s="10">
        <v>1.84267957817668</v>
      </c>
      <c r="U34" s="10">
        <v>1.83089718042033</v>
      </c>
      <c r="V34" s="10"/>
      <c r="W34" s="10" t="s">
        <v>68</v>
      </c>
      <c r="X34" s="3">
        <f t="shared" si="0"/>
        <v>0.64</v>
      </c>
      <c r="Y34" s="3">
        <f t="shared" si="1"/>
        <v>0.64</v>
      </c>
      <c r="Z34" s="3">
        <f t="shared" si="2"/>
        <v>0.64</v>
      </c>
      <c r="AA34" s="3">
        <f t="shared" si="3"/>
        <v>0.64</v>
      </c>
      <c r="AB34" s="3">
        <f t="shared" si="4"/>
        <v>0.61</v>
      </c>
      <c r="AC34" s="3">
        <f t="shared" si="5"/>
        <v>0.63</v>
      </c>
      <c r="AD34" s="3">
        <f t="shared" si="6"/>
        <v>0.63</v>
      </c>
      <c r="AE34" s="3">
        <f t="shared" si="7"/>
        <v>0.63</v>
      </c>
      <c r="AF34" s="3">
        <f t="shared" si="8"/>
        <v>0.65</v>
      </c>
      <c r="AG34" s="3">
        <f t="shared" si="9"/>
        <v>0.61</v>
      </c>
      <c r="AH34" s="3">
        <f t="shared" si="10"/>
        <v>0.59</v>
      </c>
      <c r="AI34" s="3">
        <f t="shared" si="11"/>
        <v>0.63</v>
      </c>
      <c r="AJ34" s="3">
        <f t="shared" si="12"/>
        <v>0.65</v>
      </c>
      <c r="AK34" s="3">
        <f t="shared" si="13"/>
        <v>0.61</v>
      </c>
      <c r="AL34" s="3">
        <f t="shared" si="14"/>
        <v>0.63</v>
      </c>
      <c r="AM34" s="3">
        <f t="shared" si="15"/>
        <v>0.66</v>
      </c>
      <c r="AN34" s="3">
        <f t="shared" si="16"/>
        <v>0.64</v>
      </c>
      <c r="AO34" s="3">
        <f t="shared" si="17"/>
        <v>0.68</v>
      </c>
      <c r="AP34" s="3">
        <f t="shared" si="18"/>
        <v>0.7</v>
      </c>
    </row>
    <row r="35" spans="2:42" x14ac:dyDescent="0.3">
      <c r="B35" s="10" t="str">
        <v>Retail</v>
      </c>
      <c r="C35" s="10">
        <v>1.7685444053286099</v>
      </c>
      <c r="D35" s="10">
        <v>1.60735064784682</v>
      </c>
      <c r="E35" s="10">
        <v>1.7685444053286099</v>
      </c>
      <c r="F35" s="10">
        <v>1.60735064784682</v>
      </c>
      <c r="G35" s="10">
        <v>1.7111889501190201</v>
      </c>
      <c r="H35" s="10">
        <v>1.6057443708891299</v>
      </c>
      <c r="I35" s="10">
        <v>1.6622456448304299</v>
      </c>
      <c r="J35" s="10">
        <v>1.5143887040042201</v>
      </c>
      <c r="K35" s="10">
        <v>1.5367915973695701</v>
      </c>
      <c r="L35" s="10">
        <v>1.57370968568186</v>
      </c>
      <c r="M35" s="10">
        <v>1.5261950442556</v>
      </c>
      <c r="N35" s="10">
        <v>1.5040775325729701</v>
      </c>
      <c r="O35" s="10">
        <v>1.5698898903669301</v>
      </c>
      <c r="P35" s="10">
        <v>1.5565736734648801</v>
      </c>
      <c r="Q35" s="10">
        <v>1.48444059329219</v>
      </c>
      <c r="R35" s="10">
        <v>1.54239990725151</v>
      </c>
      <c r="S35" s="10">
        <v>1.5192988865191901</v>
      </c>
      <c r="T35" s="10">
        <v>1.5911557269544301</v>
      </c>
      <c r="U35" s="10">
        <v>1.6142118891080599</v>
      </c>
      <c r="V35" s="10"/>
      <c r="W35" s="10" t="s">
        <v>69</v>
      </c>
      <c r="X35" s="3">
        <f t="shared" si="0"/>
        <v>0.52</v>
      </c>
      <c r="Y35" s="3">
        <f t="shared" si="1"/>
        <v>0.57999999999999996</v>
      </c>
      <c r="Z35" s="3">
        <f t="shared" si="2"/>
        <v>0.52</v>
      </c>
      <c r="AA35" s="3">
        <f t="shared" si="3"/>
        <v>0.57999999999999996</v>
      </c>
      <c r="AB35" s="3">
        <f t="shared" si="4"/>
        <v>0.53</v>
      </c>
      <c r="AC35" s="3">
        <f t="shared" si="5"/>
        <v>0.57999999999999996</v>
      </c>
      <c r="AD35" s="3">
        <f t="shared" si="6"/>
        <v>0.54</v>
      </c>
      <c r="AE35" s="3">
        <f t="shared" si="7"/>
        <v>0.62</v>
      </c>
      <c r="AF35" s="3">
        <f t="shared" si="8"/>
        <v>0.61</v>
      </c>
      <c r="AG35" s="3">
        <f t="shared" si="9"/>
        <v>0.55000000000000004</v>
      </c>
      <c r="AH35" s="3">
        <f t="shared" si="10"/>
        <v>0.6</v>
      </c>
      <c r="AI35" s="3">
        <f t="shared" si="11"/>
        <v>0.61</v>
      </c>
      <c r="AJ35" s="3">
        <f t="shared" si="12"/>
        <v>0.55000000000000004</v>
      </c>
      <c r="AK35" s="3">
        <f t="shared" si="13"/>
        <v>0.6</v>
      </c>
      <c r="AL35" s="3">
        <f t="shared" si="14"/>
        <v>0.61</v>
      </c>
      <c r="AM35" s="3">
        <f t="shared" si="15"/>
        <v>0.55000000000000004</v>
      </c>
      <c r="AN35" s="3">
        <f t="shared" si="16"/>
        <v>0.56999999999999995</v>
      </c>
      <c r="AO35" s="3">
        <f t="shared" si="17"/>
        <v>0.52</v>
      </c>
      <c r="AP35" s="3">
        <f t="shared" si="18"/>
        <v>0.53</v>
      </c>
    </row>
    <row r="36" spans="2:42" x14ac:dyDescent="0.3">
      <c r="B36" s="10" t="str">
        <v>School</v>
      </c>
      <c r="C36" s="10">
        <v>1.9797626138525799</v>
      </c>
      <c r="D36" s="10">
        <v>1.71947752441393</v>
      </c>
      <c r="E36" s="10">
        <v>1.9797626138525799</v>
      </c>
      <c r="F36" s="10">
        <v>1.71947752441393</v>
      </c>
      <c r="G36" s="10">
        <v>1.95633013240857</v>
      </c>
      <c r="H36" s="10">
        <v>1.70037830204508</v>
      </c>
      <c r="I36" s="10">
        <v>1.8874727318931599</v>
      </c>
      <c r="J36" s="10">
        <v>1.79374761058372</v>
      </c>
      <c r="K36" s="10">
        <v>1.8035856475676899</v>
      </c>
      <c r="L36" s="10">
        <v>1.7954386781199501</v>
      </c>
      <c r="M36" s="10">
        <v>1.8895105066150499</v>
      </c>
      <c r="N36" s="10">
        <v>1.9447097202922301</v>
      </c>
      <c r="O36" s="10">
        <v>1.71754750073644</v>
      </c>
      <c r="P36" s="10">
        <v>1.95225287092994</v>
      </c>
      <c r="Q36" s="10">
        <v>1.67808143307386</v>
      </c>
      <c r="R36" s="10">
        <v>1.7164390818045601</v>
      </c>
      <c r="S36" s="10">
        <v>1.6654582356518799</v>
      </c>
      <c r="T36" s="10">
        <v>1.7421471594670599</v>
      </c>
      <c r="U36" s="10">
        <v>1.6755205016068</v>
      </c>
      <c r="V36" s="10"/>
      <c r="W36" s="10" t="s">
        <v>70</v>
      </c>
      <c r="X36" s="3">
        <f t="shared" si="0"/>
        <v>0.46</v>
      </c>
      <c r="Y36" s="3">
        <f t="shared" si="1"/>
        <v>0.53</v>
      </c>
      <c r="Z36" s="3">
        <f t="shared" si="2"/>
        <v>0.46</v>
      </c>
      <c r="AA36" s="3">
        <f t="shared" si="3"/>
        <v>0.53</v>
      </c>
      <c r="AB36" s="3">
        <f t="shared" si="4"/>
        <v>0.47</v>
      </c>
      <c r="AC36" s="3">
        <f t="shared" si="5"/>
        <v>0.54</v>
      </c>
      <c r="AD36" s="3">
        <f t="shared" si="6"/>
        <v>0.49</v>
      </c>
      <c r="AE36" s="3">
        <f t="shared" si="7"/>
        <v>0.52</v>
      </c>
      <c r="AF36" s="3">
        <f t="shared" si="8"/>
        <v>0.5</v>
      </c>
      <c r="AG36" s="3">
        <f t="shared" si="9"/>
        <v>0.49</v>
      </c>
      <c r="AH36" s="3">
        <f t="shared" si="10"/>
        <v>0.51</v>
      </c>
      <c r="AI36" s="3">
        <f t="shared" si="11"/>
        <v>0.5</v>
      </c>
      <c r="AJ36" s="3">
        <f t="shared" si="12"/>
        <v>0.5</v>
      </c>
      <c r="AK36" s="3">
        <f t="shared" si="13"/>
        <v>0.51</v>
      </c>
      <c r="AL36" s="3">
        <f t="shared" si="14"/>
        <v>0.5</v>
      </c>
      <c r="AM36" s="3">
        <f t="shared" si="15"/>
        <v>0.49</v>
      </c>
      <c r="AN36" s="3">
        <f t="shared" si="16"/>
        <v>0.5</v>
      </c>
      <c r="AO36" s="3">
        <f t="shared" si="17"/>
        <v>0.47</v>
      </c>
      <c r="AP36" s="3">
        <f t="shared" si="18"/>
        <v>0.51</v>
      </c>
    </row>
    <row r="37" spans="2:42" x14ac:dyDescent="0.3">
      <c r="B37" s="10" t="str">
        <v>Warehouse</v>
      </c>
      <c r="C37" s="10">
        <v>1.74952676138373</v>
      </c>
      <c r="D37" s="10">
        <v>1.72356686239535</v>
      </c>
      <c r="E37" s="10">
        <v>1.74952676138373</v>
      </c>
      <c r="F37" s="10">
        <v>1.72356686239535</v>
      </c>
      <c r="G37" s="10">
        <v>1.61294768716717</v>
      </c>
      <c r="H37" s="10">
        <v>1.58540729935789</v>
      </c>
      <c r="I37" s="10">
        <v>1.5888066998257</v>
      </c>
      <c r="J37" s="10">
        <v>1.57123630867342</v>
      </c>
      <c r="K37" s="10">
        <v>1.50823453429903</v>
      </c>
      <c r="L37" s="10">
        <v>1.55820266056486</v>
      </c>
      <c r="M37" s="10">
        <v>1.52307295694767</v>
      </c>
      <c r="N37" s="10">
        <v>1.47827731185905</v>
      </c>
      <c r="O37" s="10">
        <v>1.5766971572056301</v>
      </c>
      <c r="P37" s="10">
        <v>1.51342303905481</v>
      </c>
      <c r="Q37" s="10">
        <v>1.42969987584022</v>
      </c>
      <c r="R37" s="10">
        <v>1.3067095081468501</v>
      </c>
      <c r="S37" s="10">
        <v>1.27255210745716</v>
      </c>
      <c r="T37" s="10">
        <v>1.31776224821555</v>
      </c>
      <c r="U37" s="10">
        <v>1.2467453662842001</v>
      </c>
      <c r="V37" s="10"/>
      <c r="W37" s="10" t="s">
        <v>71</v>
      </c>
      <c r="X37" s="3">
        <f t="shared" si="0"/>
        <v>0.51</v>
      </c>
      <c r="Y37" s="3">
        <f t="shared" si="1"/>
        <v>0.52</v>
      </c>
      <c r="Z37" s="3">
        <f t="shared" si="2"/>
        <v>0.51</v>
      </c>
      <c r="AA37" s="3">
        <f t="shared" si="3"/>
        <v>0.52</v>
      </c>
      <c r="AB37" s="3">
        <f t="shared" si="4"/>
        <v>0.55000000000000004</v>
      </c>
      <c r="AC37" s="3">
        <f t="shared" si="5"/>
        <v>0.57999999999999996</v>
      </c>
      <c r="AD37" s="3">
        <f t="shared" si="6"/>
        <v>0.56999999999999995</v>
      </c>
      <c r="AE37" s="3">
        <f t="shared" si="7"/>
        <v>0.59</v>
      </c>
      <c r="AF37" s="3">
        <f t="shared" si="8"/>
        <v>0.63</v>
      </c>
      <c r="AG37" s="3">
        <f t="shared" si="9"/>
        <v>0.57999999999999996</v>
      </c>
      <c r="AH37" s="3">
        <f t="shared" si="10"/>
        <v>0.6</v>
      </c>
      <c r="AI37" s="3">
        <f t="shared" si="11"/>
        <v>0.63</v>
      </c>
      <c r="AJ37" s="3">
        <f t="shared" si="12"/>
        <v>0.61</v>
      </c>
      <c r="AK37" s="3">
        <f t="shared" si="13"/>
        <v>0.61</v>
      </c>
      <c r="AL37" s="3">
        <f t="shared" si="14"/>
        <v>0.65</v>
      </c>
      <c r="AM37" s="3">
        <f t="shared" si="15"/>
        <v>0.65</v>
      </c>
      <c r="AN37" s="3">
        <f t="shared" si="16"/>
        <v>0.65</v>
      </c>
      <c r="AO37" s="3">
        <f t="shared" si="17"/>
        <v>0.66</v>
      </c>
      <c r="AP37" s="3">
        <f t="shared" si="18"/>
        <v>0.66</v>
      </c>
    </row>
    <row r="38" spans="2:42" x14ac:dyDescent="0.3">
      <c r="B38" s="10" t="str">
        <v>Other</v>
      </c>
      <c r="C38" s="10">
        <v>1.5528222960910301</v>
      </c>
      <c r="D38" s="10">
        <v>1.56399976843227</v>
      </c>
      <c r="E38" s="10">
        <v>1.5528222960910301</v>
      </c>
      <c r="F38" s="10">
        <v>1.56399976843227</v>
      </c>
      <c r="G38" s="10">
        <v>1.6530817719461699</v>
      </c>
      <c r="H38" s="10">
        <v>1.5990489837766699</v>
      </c>
      <c r="I38" s="10">
        <v>1.62928054690727</v>
      </c>
      <c r="J38" s="10">
        <v>1.5319220424645901</v>
      </c>
      <c r="K38" s="10">
        <v>1.55250240118273</v>
      </c>
      <c r="L38" s="10">
        <v>1.5229285216925601</v>
      </c>
      <c r="M38" s="10">
        <v>1.66345085105124</v>
      </c>
      <c r="N38" s="10">
        <v>1.4545159177248801</v>
      </c>
      <c r="O38" s="10">
        <v>1.5527868106254801</v>
      </c>
      <c r="P38" s="10">
        <v>1.59569140291923</v>
      </c>
      <c r="Q38" s="10">
        <v>1.5604255964953899</v>
      </c>
      <c r="R38" s="10">
        <v>1.5241095569090699</v>
      </c>
      <c r="S38" s="10">
        <v>1.6072284395060501</v>
      </c>
      <c r="T38" s="10">
        <v>1.6050799141827901</v>
      </c>
      <c r="U38" s="10">
        <v>1.6775037970711699</v>
      </c>
      <c r="V38" s="10"/>
      <c r="W38" s="10" t="s">
        <v>72</v>
      </c>
      <c r="X38" s="3">
        <f t="shared" si="0"/>
        <v>0.61</v>
      </c>
      <c r="Y38" s="3">
        <f t="shared" si="1"/>
        <v>0.61</v>
      </c>
      <c r="Z38" s="3">
        <f t="shared" si="2"/>
        <v>0.61</v>
      </c>
      <c r="AA38" s="3">
        <f t="shared" si="3"/>
        <v>0.61</v>
      </c>
      <c r="AB38" s="3">
        <f t="shared" si="4"/>
        <v>0.56000000000000005</v>
      </c>
      <c r="AC38" s="3">
        <f t="shared" si="5"/>
        <v>0.57999999999999996</v>
      </c>
      <c r="AD38" s="3">
        <f t="shared" si="6"/>
        <v>0.56999999999999995</v>
      </c>
      <c r="AE38" s="3">
        <f t="shared" si="7"/>
        <v>0.62</v>
      </c>
      <c r="AF38" s="3">
        <f t="shared" si="8"/>
        <v>0.6</v>
      </c>
      <c r="AG38" s="3">
        <f t="shared" si="9"/>
        <v>0.6</v>
      </c>
      <c r="AH38" s="3">
        <f t="shared" si="10"/>
        <v>0.56999999999999995</v>
      </c>
      <c r="AI38" s="3">
        <f t="shared" si="11"/>
        <v>0.64</v>
      </c>
      <c r="AJ38" s="3">
        <f t="shared" si="12"/>
        <v>0.57999999999999996</v>
      </c>
      <c r="AK38" s="3">
        <f t="shared" si="13"/>
        <v>0.59</v>
      </c>
      <c r="AL38" s="3">
        <f t="shared" si="14"/>
        <v>0.57999999999999996</v>
      </c>
      <c r="AM38" s="3">
        <f t="shared" si="15"/>
        <v>0.57999999999999996</v>
      </c>
      <c r="AN38" s="3">
        <f t="shared" si="16"/>
        <v>0.56000000000000005</v>
      </c>
      <c r="AO38" s="3">
        <f t="shared" si="17"/>
        <v>0.54</v>
      </c>
      <c r="AP38" s="3">
        <f t="shared" si="18"/>
        <v>0.53</v>
      </c>
    </row>
    <row r="39" spans="2:42" x14ac:dyDescent="0.3">
      <c r="B39" s="10"/>
      <c r="C39" s="10"/>
      <c r="D39" s="10"/>
      <c r="E39" s="10"/>
      <c r="F39" s="10"/>
      <c r="G39" s="10"/>
      <c r="H39" s="10"/>
      <c r="I39" s="10"/>
      <c r="J39" s="10"/>
      <c r="K39" s="10"/>
      <c r="L39" s="10"/>
      <c r="M39" s="10"/>
      <c r="N39" s="10"/>
      <c r="O39" s="10"/>
      <c r="P39" s="10"/>
      <c r="Q39" s="10"/>
      <c r="R39" s="10"/>
      <c r="S39" s="10"/>
      <c r="T39" s="10"/>
      <c r="U39" s="10"/>
      <c r="V39" s="10"/>
      <c r="W39" s="10"/>
      <c r="X39" s="3"/>
      <c r="Y39" s="3"/>
      <c r="Z39" s="3"/>
      <c r="AA39" s="3"/>
      <c r="AB39" s="3"/>
      <c r="AC39" s="3"/>
      <c r="AD39" s="3"/>
      <c r="AE39" s="3"/>
      <c r="AF39" s="3"/>
      <c r="AG39" s="3"/>
      <c r="AH39" s="3"/>
      <c r="AI39" s="3"/>
      <c r="AJ39" s="3"/>
      <c r="AK39" s="3"/>
      <c r="AL39" s="3"/>
      <c r="AM39" s="3"/>
      <c r="AN39" s="3"/>
      <c r="AO39" s="3"/>
      <c r="AP39" s="3"/>
    </row>
    <row r="40" spans="2:42" x14ac:dyDescent="0.3">
      <c r="B40" s="10"/>
      <c r="C40" s="10"/>
      <c r="D40" s="10"/>
      <c r="E40" s="10"/>
      <c r="F40" s="10"/>
      <c r="G40" s="10"/>
      <c r="H40" s="10"/>
      <c r="I40" s="10"/>
      <c r="J40" s="10"/>
      <c r="K40" s="10"/>
      <c r="L40" s="10"/>
      <c r="M40" s="10"/>
      <c r="N40" s="10"/>
      <c r="O40" s="10"/>
      <c r="P40" s="10"/>
      <c r="Q40" s="10"/>
      <c r="R40" s="10"/>
      <c r="S40" s="10"/>
      <c r="T40" s="10"/>
      <c r="U40" s="10"/>
      <c r="V40" s="10"/>
      <c r="W40" s="10"/>
      <c r="X40" s="3"/>
      <c r="Y40" s="3"/>
      <c r="Z40" s="3"/>
      <c r="AA40" s="3"/>
      <c r="AB40" s="3"/>
      <c r="AC40" s="3"/>
      <c r="AD40" s="3"/>
      <c r="AE40" s="3"/>
      <c r="AF40" s="3"/>
      <c r="AG40" s="3"/>
      <c r="AH40" s="3"/>
      <c r="AI40" s="3"/>
      <c r="AJ40" s="3"/>
      <c r="AK40" s="3"/>
      <c r="AL40" s="3"/>
      <c r="AM40" s="3"/>
      <c r="AN40" s="3"/>
      <c r="AO40" s="3"/>
      <c r="AP40" s="3"/>
    </row>
    <row r="41" spans="2:42" x14ac:dyDescent="0.3">
      <c r="B41" s="10"/>
      <c r="C41" s="10"/>
      <c r="D41" s="10"/>
      <c r="E41" s="10"/>
      <c r="F41" s="10"/>
      <c r="G41" s="10"/>
      <c r="H41" s="10"/>
      <c r="I41" s="10"/>
      <c r="J41" s="10"/>
      <c r="K41" s="10"/>
      <c r="L41" s="10"/>
      <c r="M41" s="10"/>
      <c r="N41" s="10"/>
      <c r="O41" s="10"/>
      <c r="P41" s="10"/>
      <c r="Q41" s="10"/>
      <c r="R41" s="10"/>
      <c r="S41" s="10"/>
      <c r="T41" s="10"/>
      <c r="U41" s="10"/>
      <c r="V41" s="10"/>
      <c r="W41" s="10"/>
      <c r="X41" s="3"/>
      <c r="Y41" s="3"/>
      <c r="Z41" s="3"/>
      <c r="AA41" s="3"/>
      <c r="AB41" s="3"/>
      <c r="AC41" s="3"/>
      <c r="AD41" s="3"/>
      <c r="AE41" s="3"/>
      <c r="AF41" s="3"/>
      <c r="AG41" s="3"/>
      <c r="AH41" s="3"/>
      <c r="AI41" s="3"/>
      <c r="AJ41" s="3"/>
      <c r="AK41" s="3"/>
      <c r="AL41" s="3"/>
      <c r="AM41" s="3"/>
      <c r="AN41" s="3"/>
      <c r="AO41" s="3"/>
      <c r="AP41" s="3"/>
    </row>
    <row r="42" spans="2:42" x14ac:dyDescent="0.3">
      <c r="B42" s="10"/>
      <c r="C42" s="10"/>
      <c r="D42" s="10"/>
      <c r="E42" s="10"/>
      <c r="F42" s="10"/>
      <c r="G42" s="10"/>
      <c r="H42" s="10"/>
      <c r="I42" s="10"/>
      <c r="J42" s="10"/>
      <c r="K42" s="10"/>
      <c r="L42" s="10"/>
      <c r="M42" s="10"/>
      <c r="N42" s="10"/>
      <c r="O42" s="10"/>
      <c r="P42" s="10"/>
      <c r="Q42" s="10"/>
      <c r="R42" s="10"/>
      <c r="S42" s="10"/>
      <c r="T42" s="10"/>
      <c r="U42" s="10"/>
      <c r="V42" s="10"/>
      <c r="W42" s="10"/>
      <c r="X42" s="3"/>
      <c r="Y42" s="3"/>
      <c r="Z42" s="3"/>
      <c r="AA42" s="3"/>
      <c r="AB42" s="3"/>
      <c r="AC42" s="3"/>
      <c r="AD42" s="3"/>
      <c r="AE42" s="3"/>
      <c r="AF42" s="3"/>
      <c r="AG42" s="3"/>
      <c r="AH42" s="3"/>
      <c r="AI42" s="3"/>
      <c r="AJ42" s="3"/>
      <c r="AK42" s="3"/>
      <c r="AL42" s="3"/>
      <c r="AM42" s="3"/>
      <c r="AN42" s="3"/>
      <c r="AO42" s="3"/>
      <c r="AP42" s="3"/>
    </row>
    <row r="43" spans="2:42" x14ac:dyDescent="0.3">
      <c r="B43" s="10" t="s">
        <v>76</v>
      </c>
      <c r="C43" s="10" t="s">
        <v>77</v>
      </c>
      <c r="D43" s="10"/>
      <c r="E43" s="10"/>
      <c r="F43" s="10"/>
      <c r="G43" s="10"/>
      <c r="H43" s="10"/>
      <c r="I43" s="10"/>
      <c r="J43" s="10"/>
      <c r="K43" s="10"/>
      <c r="L43" s="10"/>
      <c r="M43" s="10"/>
      <c r="N43" s="10"/>
      <c r="O43" s="10"/>
      <c r="P43" s="10"/>
      <c r="Q43" s="10"/>
      <c r="R43" s="10"/>
      <c r="S43" s="10"/>
      <c r="T43" s="10"/>
      <c r="U43" s="10"/>
      <c r="V43" s="10"/>
      <c r="W43" s="10" t="s">
        <v>78</v>
      </c>
      <c r="X43" s="3"/>
      <c r="Y43" s="3"/>
      <c r="Z43" s="3"/>
      <c r="AA43" s="3"/>
      <c r="AB43" s="3"/>
      <c r="AC43" s="3"/>
      <c r="AD43" s="3"/>
      <c r="AE43" s="3"/>
      <c r="AF43" s="3"/>
      <c r="AG43" s="3"/>
      <c r="AH43" s="3"/>
      <c r="AI43" s="3"/>
      <c r="AJ43" s="3"/>
      <c r="AK43" s="3"/>
      <c r="AL43" s="3"/>
      <c r="AM43" s="3"/>
      <c r="AN43" s="3"/>
      <c r="AO43" s="3"/>
      <c r="AP43" s="3"/>
    </row>
    <row r="44" spans="2:42" x14ac:dyDescent="0.3">
      <c r="B44" s="10" t="s">
        <v>44</v>
      </c>
      <c r="C44" s="10" t="s">
        <v>45</v>
      </c>
      <c r="D44" s="10" t="s">
        <v>46</v>
      </c>
      <c r="E44" s="10" t="s">
        <v>47</v>
      </c>
      <c r="F44" s="10" t="s">
        <v>48</v>
      </c>
      <c r="G44" s="10" t="s">
        <v>49</v>
      </c>
      <c r="H44" s="10" t="s">
        <v>50</v>
      </c>
      <c r="I44" s="10" t="s">
        <v>51</v>
      </c>
      <c r="J44" s="10" t="s">
        <v>52</v>
      </c>
      <c r="K44" s="10" t="s">
        <v>53</v>
      </c>
      <c r="L44" s="10" t="s">
        <v>54</v>
      </c>
      <c r="M44" s="10" t="s">
        <v>55</v>
      </c>
      <c r="N44" s="10" t="s">
        <v>56</v>
      </c>
      <c r="O44" s="10" t="s">
        <v>57</v>
      </c>
      <c r="P44" s="10" t="s">
        <v>58</v>
      </c>
      <c r="Q44" s="10" t="s">
        <v>59</v>
      </c>
      <c r="R44" s="10" t="s">
        <v>60</v>
      </c>
      <c r="S44" s="10" t="s">
        <v>61</v>
      </c>
      <c r="T44" s="10" t="s">
        <v>62</v>
      </c>
      <c r="U44" s="10" t="s">
        <v>63</v>
      </c>
      <c r="V44" s="10"/>
      <c r="W44" s="10" t="s">
        <v>44</v>
      </c>
      <c r="X44" s="3" t="s">
        <v>45</v>
      </c>
      <c r="Y44" s="3" t="s">
        <v>46</v>
      </c>
      <c r="Z44" s="3" t="s">
        <v>47</v>
      </c>
      <c r="AA44" s="3" t="s">
        <v>48</v>
      </c>
      <c r="AB44" s="3" t="s">
        <v>49</v>
      </c>
      <c r="AC44" s="3" t="s">
        <v>50</v>
      </c>
      <c r="AD44" s="3" t="s">
        <v>51</v>
      </c>
      <c r="AE44" s="3" t="s">
        <v>52</v>
      </c>
      <c r="AF44" s="3" t="s">
        <v>53</v>
      </c>
      <c r="AG44" s="3" t="s">
        <v>54</v>
      </c>
      <c r="AH44" s="3" t="s">
        <v>55</v>
      </c>
      <c r="AI44" s="3" t="s">
        <v>56</v>
      </c>
      <c r="AJ44" s="3" t="s">
        <v>57</v>
      </c>
      <c r="AK44" s="3" t="s">
        <v>58</v>
      </c>
      <c r="AL44" s="3" t="s">
        <v>59</v>
      </c>
      <c r="AM44" s="3" t="s">
        <v>60</v>
      </c>
      <c r="AN44" s="3" t="s">
        <v>61</v>
      </c>
      <c r="AO44" s="3" t="s">
        <v>62</v>
      </c>
      <c r="AP44" s="3" t="s">
        <v>63</v>
      </c>
    </row>
    <row r="45" spans="2:42" x14ac:dyDescent="0.3">
      <c r="B45" s="10" t="str" cm="1">
        <f t="array" ref="B45:U53">IF($K$3="90.1-2022",C_2022,IF($K$3="90.1-2019",C_2019,IF($K$3="90.1-2016",C_2016,IF($K$3="90.1-2016_Pub",C_2016_Pub,IF($K$3="90.1-2019_Pub",C_2019_Pub,IF($K$3="90.1-2022_Pub",C_2022_Pub,""))))))</f>
        <v>Apartment</v>
      </c>
      <c r="C45" s="10">
        <v>0.179733043657408</v>
      </c>
      <c r="D45" s="10">
        <v>0.161042727584229</v>
      </c>
      <c r="E45" s="10">
        <v>0.179733043657408</v>
      </c>
      <c r="F45" s="10">
        <v>0.161042727584229</v>
      </c>
      <c r="G45" s="10">
        <v>0.34105119682692098</v>
      </c>
      <c r="H45" s="10">
        <v>0.20836751624831401</v>
      </c>
      <c r="I45" s="10">
        <v>0.51089091908375295</v>
      </c>
      <c r="J45" s="10">
        <v>0.30541107998415901</v>
      </c>
      <c r="K45" s="10">
        <v>0.48385967993748902</v>
      </c>
      <c r="L45" s="10">
        <v>0.72413880069526104</v>
      </c>
      <c r="M45" s="10">
        <v>0.43462566413600701</v>
      </c>
      <c r="N45" s="10">
        <v>0.67274971070157896</v>
      </c>
      <c r="O45" s="10">
        <v>1.1001698492268099</v>
      </c>
      <c r="P45" s="10">
        <v>0.66986136959366704</v>
      </c>
      <c r="Q45" s="10">
        <v>0.94220046174843097</v>
      </c>
      <c r="R45" s="10">
        <v>1.3211851333546201</v>
      </c>
      <c r="S45" s="10">
        <v>0.92142933440448704</v>
      </c>
      <c r="T45" s="10">
        <v>1.63903142601515</v>
      </c>
      <c r="U45" s="10">
        <v>1.6904623187335099</v>
      </c>
      <c r="V45" s="10"/>
      <c r="W45" s="10" t="s">
        <v>64</v>
      </c>
      <c r="X45" s="3">
        <f t="shared" ref="X45:X53" si="19">ROUND(IF($K$3="90.1-2016_Pub",(($K$6+C15*$K$10)/(C30*$K$6+C45*$K$10))-0.05,(($K$6+C15*$K$10)/(C30*$K$6+C45*$K$10))),2)</f>
        <v>0.74</v>
      </c>
      <c r="Y45" s="3">
        <f t="shared" ref="Y45:Y53" si="20">ROUND(IF($K$3="90.1-2016_Pub",(($K$6+D15*$K$10)/(D30*$K$6+D45*$K$10))-0.05,(($K$6+D15*$K$10)/(D30*$K$6+D45*$K$10))),2)</f>
        <v>0.73</v>
      </c>
      <c r="Z45" s="3">
        <f t="shared" ref="Z45:Z53" si="21">ROUND(IF($K$3="90.1-2016_Pub",(($K$6+E15*$K$10)/(E30*$K$6+E45*$K$10))-0.05,(($K$6+E15*$K$10)/(E30*$K$6+E45*$K$10))),2)</f>
        <v>0.74</v>
      </c>
      <c r="AA45" s="3">
        <f t="shared" ref="AA45:AA53" si="22">ROUND(IF($K$3="90.1-2016_Pub",(($K$6+F15*$K$10)/(F30*$K$6+F45*$K$10))-0.05,(($K$6+F15*$K$10)/(F30*$K$6+F45*$K$10))),2)</f>
        <v>0.73</v>
      </c>
      <c r="AB45" s="3">
        <f t="shared" ref="AB45:AB53" si="23">ROUND(IF($K$3="90.1-2016_Pub",(($K$6+G15*$K$10)/(G30*$K$6+G45*$K$10))-0.05,(($K$6+G15*$K$10)/(G30*$K$6+G45*$K$10))),2)</f>
        <v>0.71</v>
      </c>
      <c r="AC45" s="3">
        <f t="shared" ref="AC45:AC53" si="24">ROUND(IF($K$3="90.1-2016_Pub",(($K$6+H15*$K$10)/(H30*$K$6+H45*$K$10))-0.05,(($K$6+H15*$K$10)/(H30*$K$6+H45*$K$10))),2)</f>
        <v>0.7</v>
      </c>
      <c r="AD45" s="3">
        <f t="shared" ref="AD45:AD53" si="25">ROUND(IF($K$3="90.1-2016_Pub",(($K$6+I15*$K$10)/(I30*$K$6+I45*$K$10))-0.05,(($K$6+I15*$K$10)/(I30*$K$6+I45*$K$10))),2)</f>
        <v>0.75</v>
      </c>
      <c r="AE45" s="3">
        <f t="shared" ref="AE45:AE53" si="26">ROUND(IF($K$3="90.1-2016_Pub",(($K$6+J15*$K$10)/(J30*$K$6+J45*$K$10))-0.05,(($K$6+J15*$K$10)/(J30*$K$6+J45*$K$10))),2)</f>
        <v>0.74</v>
      </c>
      <c r="AF45" s="3">
        <f t="shared" ref="AF45:AF53" si="27">ROUND(IF($K$3="90.1-2016_Pub",(($K$6+K15*$K$10)/(K30*$K$6+K45*$K$10))-0.05,(($K$6+K15*$K$10)/(K30*$K$6+K45*$K$10))),2)</f>
        <v>0.7</v>
      </c>
      <c r="AG45" s="3">
        <f t="shared" ref="AG45:AG53" si="28">ROUND(IF($K$3="90.1-2016_Pub",(($K$6+L15*$K$10)/(L30*$K$6+L45*$K$10))-0.05,(($K$6+L15*$K$10)/(L30*$K$6+L45*$K$10))),2)</f>
        <v>0.77</v>
      </c>
      <c r="AH45" s="3">
        <f t="shared" ref="AH45:AH53" si="29">ROUND(IF($K$3="90.1-2016_Pub",(($K$6+M15*$K$10)/(M30*$K$6+M45*$K$10))-0.05,(($K$6+M15*$K$10)/(M30*$K$6+M45*$K$10))),2)</f>
        <v>0.81</v>
      </c>
      <c r="AI45" s="3">
        <f t="shared" ref="AI45:AI53" si="30">ROUND(IF($K$3="90.1-2016_Pub",(($K$6+N15*$K$10)/(N30*$K$6+N45*$K$10))-0.05,(($K$6+N15*$K$10)/(N30*$K$6+N45*$K$10))),2)</f>
        <v>0.8</v>
      </c>
      <c r="AJ45" s="3">
        <f t="shared" ref="AJ45:AJ53" si="31">ROUND(IF($K$3="90.1-2016_Pub",(($K$6+O15*$K$10)/(O30*$K$6+O45*$K$10))-0.05,(($K$6+O15*$K$10)/(O30*$K$6+O45*$K$10))),2)</f>
        <v>0.75</v>
      </c>
      <c r="AK45" s="3">
        <f t="shared" ref="AK45:AK53" si="32">ROUND(IF($K$3="90.1-2016_Pub",(($K$6+P15*$K$10)/(P30*$K$6+P45*$K$10))-0.05,(($K$6+P15*$K$10)/(P30*$K$6+P45*$K$10))),2)</f>
        <v>0.79</v>
      </c>
      <c r="AL45" s="3">
        <f t="shared" ref="AL45:AL53" si="33">ROUND(IF($K$3="90.1-2016_Pub",(($K$6+Q15*$K$10)/(Q30*$K$6+Q45*$K$10))-0.05,(($K$6+Q15*$K$10)/(Q30*$K$6+Q45*$K$10))),2)</f>
        <v>0.79</v>
      </c>
      <c r="AM45" s="3">
        <f t="shared" ref="AM45:AM53" si="34">ROUND(IF($K$3="90.1-2016_Pub",(($K$6+R15*$K$10)/(R30*$K$6+R45*$K$10))-0.05,(($K$6+R15*$K$10)/(R30*$K$6+R45*$K$10))),2)</f>
        <v>0.74</v>
      </c>
      <c r="AN45" s="3">
        <f t="shared" ref="AN45:AN53" si="35">ROUND(IF($K$3="90.1-2016_Pub",(($K$6+S15*$K$10)/(S30*$K$6+S45*$K$10))-0.05,(($K$6+S15*$K$10)/(S30*$K$6+S45*$K$10))),2)</f>
        <v>0.77</v>
      </c>
      <c r="AO45" s="3">
        <f t="shared" ref="AO45:AO53" si="36">ROUND(IF($K$3="90.1-2016_Pub",(($K$6+T15*$K$10)/(T30*$K$6+T45*$K$10))-0.05,(($K$6+T15*$K$10)/(T30*$K$6+T45*$K$10))),2)</f>
        <v>0.72</v>
      </c>
      <c r="AP45" s="3">
        <f t="shared" ref="AP45:AP53" si="37">ROUND(IF($K$3="90.1-2016_Pub",(($K$6+U15*$K$10)/(U30*$K$6+U45*$K$10))-0.05,(($K$6+U15*$K$10)/(U30*$K$6+U45*$K$10))),2)</f>
        <v>0.79</v>
      </c>
    </row>
    <row r="46" spans="2:42" x14ac:dyDescent="0.3">
      <c r="B46" s="10" t="str">
        <v>Medical</v>
      </c>
      <c r="C46" s="10">
        <v>0.46241319997580399</v>
      </c>
      <c r="D46" s="10">
        <v>0.327199879784072</v>
      </c>
      <c r="E46" s="10">
        <v>0.46241319997580399</v>
      </c>
      <c r="F46" s="10">
        <v>0.327199879784072</v>
      </c>
      <c r="G46" s="10">
        <v>0.57993550933312599</v>
      </c>
      <c r="H46" s="10">
        <v>0.50397015813856705</v>
      </c>
      <c r="I46" s="10">
        <v>0.673225173557499</v>
      </c>
      <c r="J46" s="10">
        <v>0.496069727380124</v>
      </c>
      <c r="K46" s="10">
        <v>0.98942649501864099</v>
      </c>
      <c r="L46" s="10">
        <v>0.79660054636015198</v>
      </c>
      <c r="M46" s="10">
        <v>0.53166140683170304</v>
      </c>
      <c r="N46" s="10">
        <v>1.0096399133784</v>
      </c>
      <c r="O46" s="10">
        <v>0.90952014711166795</v>
      </c>
      <c r="P46" s="10">
        <v>0.797128421874022</v>
      </c>
      <c r="Q46" s="10">
        <v>1.0616444537904699</v>
      </c>
      <c r="R46" s="10">
        <v>1.07197116846223</v>
      </c>
      <c r="S46" s="10">
        <v>0.90031382762964196</v>
      </c>
      <c r="T46" s="10">
        <v>1.22316231109614</v>
      </c>
      <c r="U46" s="10">
        <v>1.55278621507452</v>
      </c>
      <c r="V46" s="10"/>
      <c r="W46" s="10" t="s">
        <v>65</v>
      </c>
      <c r="X46" s="3">
        <f t="shared" si="19"/>
        <v>0.63</v>
      </c>
      <c r="Y46" s="3">
        <f t="shared" si="20"/>
        <v>0.56999999999999995</v>
      </c>
      <c r="Z46" s="3">
        <f t="shared" si="21"/>
        <v>0.63</v>
      </c>
      <c r="AA46" s="3">
        <f t="shared" si="22"/>
        <v>0.56999999999999995</v>
      </c>
      <c r="AB46" s="3">
        <f t="shared" si="23"/>
        <v>0.6</v>
      </c>
      <c r="AC46" s="3">
        <f t="shared" si="24"/>
        <v>0.56000000000000005</v>
      </c>
      <c r="AD46" s="3">
        <f t="shared" si="25"/>
        <v>0.6</v>
      </c>
      <c r="AE46" s="3">
        <f t="shared" si="26"/>
        <v>0.56000000000000005</v>
      </c>
      <c r="AF46" s="3">
        <f t="shared" si="27"/>
        <v>0.54</v>
      </c>
      <c r="AG46" s="3">
        <f t="shared" si="28"/>
        <v>0.56000000000000005</v>
      </c>
      <c r="AH46" s="3">
        <f t="shared" si="29"/>
        <v>0.53</v>
      </c>
      <c r="AI46" s="3">
        <f t="shared" si="30"/>
        <v>0.55000000000000004</v>
      </c>
      <c r="AJ46" s="3">
        <f t="shared" si="31"/>
        <v>0.57999999999999996</v>
      </c>
      <c r="AK46" s="3">
        <f t="shared" si="32"/>
        <v>0.53</v>
      </c>
      <c r="AL46" s="3">
        <f t="shared" si="33"/>
        <v>0.55000000000000004</v>
      </c>
      <c r="AM46" s="3">
        <f t="shared" si="34"/>
        <v>0.56000000000000005</v>
      </c>
      <c r="AN46" s="3">
        <f t="shared" si="35"/>
        <v>0.53</v>
      </c>
      <c r="AO46" s="3">
        <f t="shared" si="36"/>
        <v>0.55000000000000004</v>
      </c>
      <c r="AP46" s="3">
        <f t="shared" si="37"/>
        <v>0.56000000000000005</v>
      </c>
    </row>
    <row r="47" spans="2:42" x14ac:dyDescent="0.3">
      <c r="B47" s="10" t="str">
        <v>Hotel</v>
      </c>
      <c r="C47" s="10">
        <v>0.39717301172517899</v>
      </c>
      <c r="D47" s="10">
        <v>0.45485659240597398</v>
      </c>
      <c r="E47" s="10">
        <v>0.39717301172517899</v>
      </c>
      <c r="F47" s="10">
        <v>0.45485659240597398</v>
      </c>
      <c r="G47" s="10">
        <v>0.67384089061042995</v>
      </c>
      <c r="H47" s="10">
        <v>0.61553807136030403</v>
      </c>
      <c r="I47" s="10">
        <v>0.82076574912949196</v>
      </c>
      <c r="J47" s="10">
        <v>0.79130163077768201</v>
      </c>
      <c r="K47" s="10">
        <v>1.34660100346244</v>
      </c>
      <c r="L47" s="10">
        <v>1.0975650639433301</v>
      </c>
      <c r="M47" s="10">
        <v>1.0088605629193901</v>
      </c>
      <c r="N47" s="10">
        <v>1.48804571362761</v>
      </c>
      <c r="O47" s="10">
        <v>1.4386194036339</v>
      </c>
      <c r="P47" s="10">
        <v>1.3907771433362499</v>
      </c>
      <c r="Q47" s="10">
        <v>1.71642456499458</v>
      </c>
      <c r="R47" s="10">
        <v>1.6726524239290199</v>
      </c>
      <c r="S47" s="10">
        <v>1.6238845378283999</v>
      </c>
      <c r="T47" s="10">
        <v>1.95122932010636</v>
      </c>
      <c r="U47" s="10">
        <v>2.6294160191741298</v>
      </c>
      <c r="V47" s="10"/>
      <c r="W47" s="10" t="s">
        <v>66</v>
      </c>
      <c r="X47" s="3">
        <f t="shared" si="19"/>
        <v>0.63</v>
      </c>
      <c r="Y47" s="3">
        <f t="shared" si="20"/>
        <v>0.64</v>
      </c>
      <c r="Z47" s="3">
        <f t="shared" si="21"/>
        <v>0.63</v>
      </c>
      <c r="AA47" s="3">
        <f t="shared" si="22"/>
        <v>0.64</v>
      </c>
      <c r="AB47" s="3">
        <f t="shared" si="23"/>
        <v>0.61</v>
      </c>
      <c r="AC47" s="3">
        <f t="shared" si="24"/>
        <v>0.59</v>
      </c>
      <c r="AD47" s="3">
        <f t="shared" si="25"/>
        <v>0.64</v>
      </c>
      <c r="AE47" s="3">
        <f t="shared" si="26"/>
        <v>0.65</v>
      </c>
      <c r="AF47" s="3">
        <f t="shared" si="27"/>
        <v>0.64</v>
      </c>
      <c r="AG47" s="3">
        <f t="shared" si="28"/>
        <v>0.62</v>
      </c>
      <c r="AH47" s="3">
        <f t="shared" si="29"/>
        <v>0.64</v>
      </c>
      <c r="AI47" s="3">
        <f t="shared" si="30"/>
        <v>0.6</v>
      </c>
      <c r="AJ47" s="3">
        <f t="shared" si="31"/>
        <v>0.59</v>
      </c>
      <c r="AK47" s="3">
        <f t="shared" si="32"/>
        <v>0.6</v>
      </c>
      <c r="AL47" s="3">
        <f t="shared" si="33"/>
        <v>0.59</v>
      </c>
      <c r="AM47" s="3">
        <f t="shared" si="34"/>
        <v>0.57999999999999996</v>
      </c>
      <c r="AN47" s="3">
        <f t="shared" si="35"/>
        <v>0.6</v>
      </c>
      <c r="AO47" s="3">
        <f t="shared" si="36"/>
        <v>0.56000000000000005</v>
      </c>
      <c r="AP47" s="3">
        <f t="shared" si="37"/>
        <v>0.56000000000000005</v>
      </c>
    </row>
    <row r="48" spans="2:42" x14ac:dyDescent="0.3">
      <c r="B48" s="10" t="str">
        <v>Office</v>
      </c>
      <c r="C48" s="10">
        <v>2.90205013225611E-2</v>
      </c>
      <c r="D48" s="10">
        <v>3.8388609723668997E-2</v>
      </c>
      <c r="E48" s="10">
        <v>2.90205013225611E-2</v>
      </c>
      <c r="F48" s="10">
        <v>3.8388609723668997E-2</v>
      </c>
      <c r="G48" s="10">
        <v>0.10074406523815201</v>
      </c>
      <c r="H48" s="10">
        <v>5.7221991966547897E-2</v>
      </c>
      <c r="I48" s="10">
        <v>0.188826990828524</v>
      </c>
      <c r="J48" s="10">
        <v>7.0395327901806901E-2</v>
      </c>
      <c r="K48" s="10">
        <v>0.120528510992107</v>
      </c>
      <c r="L48" s="10">
        <v>0.27127020032080201</v>
      </c>
      <c r="M48" s="10">
        <v>0.136231746754193</v>
      </c>
      <c r="N48" s="10">
        <v>0.22810320512634599</v>
      </c>
      <c r="O48" s="10">
        <v>0.46372241099272399</v>
      </c>
      <c r="P48" s="10">
        <v>0.26517265057103101</v>
      </c>
      <c r="Q48" s="10">
        <v>0.30684091841577799</v>
      </c>
      <c r="R48" s="10">
        <v>0.59093176730651598</v>
      </c>
      <c r="S48" s="10">
        <v>0.43022707909115898</v>
      </c>
      <c r="T48" s="10">
        <v>0.85896718809718697</v>
      </c>
      <c r="U48" s="10">
        <v>1.3272116608447599</v>
      </c>
      <c r="V48" s="10"/>
      <c r="W48" s="10" t="s">
        <v>67</v>
      </c>
      <c r="X48" s="3">
        <f t="shared" si="19"/>
        <v>0.57999999999999996</v>
      </c>
      <c r="Y48" s="3">
        <f t="shared" si="20"/>
        <v>0.62</v>
      </c>
      <c r="Z48" s="3">
        <f t="shared" si="21"/>
        <v>0.57999999999999996</v>
      </c>
      <c r="AA48" s="3">
        <f t="shared" si="22"/>
        <v>0.62</v>
      </c>
      <c r="AB48" s="3">
        <f t="shared" si="23"/>
        <v>0.56999999999999995</v>
      </c>
      <c r="AC48" s="3">
        <f t="shared" si="24"/>
        <v>0.62</v>
      </c>
      <c r="AD48" s="3">
        <f t="shared" si="25"/>
        <v>0.6</v>
      </c>
      <c r="AE48" s="3">
        <f t="shared" si="26"/>
        <v>0.64</v>
      </c>
      <c r="AF48" s="3">
        <f t="shared" si="27"/>
        <v>0.54</v>
      </c>
      <c r="AG48" s="3">
        <f t="shared" si="28"/>
        <v>0.57999999999999996</v>
      </c>
      <c r="AH48" s="3">
        <f t="shared" si="29"/>
        <v>0.61</v>
      </c>
      <c r="AI48" s="3">
        <f t="shared" si="30"/>
        <v>0.57999999999999996</v>
      </c>
      <c r="AJ48" s="3">
        <f t="shared" si="31"/>
        <v>0.6</v>
      </c>
      <c r="AK48" s="3">
        <f t="shared" si="32"/>
        <v>0.61</v>
      </c>
      <c r="AL48" s="3">
        <f t="shared" si="33"/>
        <v>0.57999999999999996</v>
      </c>
      <c r="AM48" s="3">
        <f t="shared" si="34"/>
        <v>0.61</v>
      </c>
      <c r="AN48" s="3">
        <f t="shared" si="35"/>
        <v>0.61</v>
      </c>
      <c r="AO48" s="3">
        <f t="shared" si="36"/>
        <v>0.55000000000000004</v>
      </c>
      <c r="AP48" s="3">
        <f t="shared" si="37"/>
        <v>0.59</v>
      </c>
    </row>
    <row r="49" spans="2:42" x14ac:dyDescent="0.3">
      <c r="B49" s="10" t="str">
        <v>Food.Svc</v>
      </c>
      <c r="C49" s="10">
        <v>0.45981367050223199</v>
      </c>
      <c r="D49" s="10">
        <v>0.45425797068825802</v>
      </c>
      <c r="E49" s="10">
        <v>0.45981367050223199</v>
      </c>
      <c r="F49" s="10">
        <v>0.45425797068825802</v>
      </c>
      <c r="G49" s="10">
        <v>0.99345103299809501</v>
      </c>
      <c r="H49" s="10">
        <v>0.66667438138457202</v>
      </c>
      <c r="I49" s="10">
        <v>1.68878275535931</v>
      </c>
      <c r="J49" s="10">
        <v>1.2437820372815001</v>
      </c>
      <c r="K49" s="10">
        <v>2.67541166716929</v>
      </c>
      <c r="L49" s="10">
        <v>2.8720736826795501</v>
      </c>
      <c r="M49" s="10">
        <v>2.2240537961364399</v>
      </c>
      <c r="N49" s="10">
        <v>3.52325552440464</v>
      </c>
      <c r="O49" s="10">
        <v>4.1027376456328204</v>
      </c>
      <c r="P49" s="10">
        <v>3.35041547379427</v>
      </c>
      <c r="Q49" s="10">
        <v>4.7750071848314999</v>
      </c>
      <c r="R49" s="10">
        <v>5.22393714030542</v>
      </c>
      <c r="S49" s="10">
        <v>4.5887235193562601</v>
      </c>
      <c r="T49" s="10">
        <v>6.7812420034972103</v>
      </c>
      <c r="U49" s="10">
        <v>10.0861297503932</v>
      </c>
      <c r="V49" s="10"/>
      <c r="W49" s="10" t="s">
        <v>68</v>
      </c>
      <c r="X49" s="3">
        <f t="shared" si="19"/>
        <v>0.65</v>
      </c>
      <c r="Y49" s="3">
        <f t="shared" si="20"/>
        <v>0.65</v>
      </c>
      <c r="Z49" s="3">
        <f t="shared" si="21"/>
        <v>0.65</v>
      </c>
      <c r="AA49" s="3">
        <f t="shared" si="22"/>
        <v>0.65</v>
      </c>
      <c r="AB49" s="3">
        <f t="shared" si="23"/>
        <v>0.63</v>
      </c>
      <c r="AC49" s="3">
        <f t="shared" si="24"/>
        <v>0.65</v>
      </c>
      <c r="AD49" s="3">
        <f t="shared" si="25"/>
        <v>0.65</v>
      </c>
      <c r="AE49" s="3">
        <f t="shared" si="26"/>
        <v>0.65</v>
      </c>
      <c r="AF49" s="3">
        <f t="shared" si="27"/>
        <v>0.68</v>
      </c>
      <c r="AG49" s="3">
        <f t="shared" si="28"/>
        <v>0.64</v>
      </c>
      <c r="AH49" s="3">
        <f t="shared" si="29"/>
        <v>0.62</v>
      </c>
      <c r="AI49" s="3">
        <f t="shared" si="30"/>
        <v>0.65</v>
      </c>
      <c r="AJ49" s="3">
        <f t="shared" si="31"/>
        <v>0.67</v>
      </c>
      <c r="AK49" s="3">
        <f t="shared" si="32"/>
        <v>0.64</v>
      </c>
      <c r="AL49" s="3">
        <f t="shared" si="33"/>
        <v>0.65</v>
      </c>
      <c r="AM49" s="3">
        <f t="shared" si="34"/>
        <v>0.68</v>
      </c>
      <c r="AN49" s="3">
        <f t="shared" si="35"/>
        <v>0.67</v>
      </c>
      <c r="AO49" s="3">
        <f t="shared" si="36"/>
        <v>0.7</v>
      </c>
      <c r="AP49" s="3">
        <f t="shared" si="37"/>
        <v>0.72</v>
      </c>
    </row>
    <row r="50" spans="2:42" x14ac:dyDescent="0.3">
      <c r="B50" s="10" t="str">
        <v>Retail</v>
      </c>
      <c r="C50" s="10">
        <v>4.9026593930318399E-2</v>
      </c>
      <c r="D50" s="10">
        <v>5.6810213764446803E-2</v>
      </c>
      <c r="E50" s="10">
        <v>4.9026593930318399E-2</v>
      </c>
      <c r="F50" s="10">
        <v>5.6810213764446803E-2</v>
      </c>
      <c r="G50" s="10">
        <v>0.18112715490553999</v>
      </c>
      <c r="H50" s="10">
        <v>8.9759323226455995E-2</v>
      </c>
      <c r="I50" s="10">
        <v>0.42994508196708597</v>
      </c>
      <c r="J50" s="10">
        <v>0.14127512926244201</v>
      </c>
      <c r="K50" s="10">
        <v>0.24939688624842399</v>
      </c>
      <c r="L50" s="10">
        <v>0.75939333046246904</v>
      </c>
      <c r="M50" s="10">
        <v>0.30493378876497901</v>
      </c>
      <c r="N50" s="10">
        <v>0.63379469553560497</v>
      </c>
      <c r="O50" s="10">
        <v>1.13381363862385</v>
      </c>
      <c r="P50" s="10">
        <v>0.63955563730337806</v>
      </c>
      <c r="Q50" s="10">
        <v>0.95649523581058804</v>
      </c>
      <c r="R50" s="10">
        <v>1.4060597733943001</v>
      </c>
      <c r="S50" s="10">
        <v>0.94590215227029895</v>
      </c>
      <c r="T50" s="10">
        <v>1.8876762549870401</v>
      </c>
      <c r="U50" s="10">
        <v>2.8142485487221198</v>
      </c>
      <c r="V50" s="10"/>
      <c r="W50" s="10" t="s">
        <v>69</v>
      </c>
      <c r="X50" s="3">
        <f t="shared" si="19"/>
        <v>0.52</v>
      </c>
      <c r="Y50" s="3">
        <f t="shared" si="20"/>
        <v>0.57999999999999996</v>
      </c>
      <c r="Z50" s="3">
        <f t="shared" si="21"/>
        <v>0.52</v>
      </c>
      <c r="AA50" s="3">
        <f t="shared" si="22"/>
        <v>0.57999999999999996</v>
      </c>
      <c r="AB50" s="3">
        <f t="shared" si="23"/>
        <v>0.53</v>
      </c>
      <c r="AC50" s="3">
        <f t="shared" si="24"/>
        <v>0.57999999999999996</v>
      </c>
      <c r="AD50" s="3">
        <f t="shared" si="25"/>
        <v>0.54</v>
      </c>
      <c r="AE50" s="3">
        <f t="shared" si="26"/>
        <v>0.62</v>
      </c>
      <c r="AF50" s="3">
        <f t="shared" si="27"/>
        <v>0.61</v>
      </c>
      <c r="AG50" s="3">
        <f t="shared" si="28"/>
        <v>0.54</v>
      </c>
      <c r="AH50" s="3">
        <f t="shared" si="29"/>
        <v>0.6</v>
      </c>
      <c r="AI50" s="3">
        <f t="shared" si="30"/>
        <v>0.6</v>
      </c>
      <c r="AJ50" s="3">
        <f t="shared" si="31"/>
        <v>0.54</v>
      </c>
      <c r="AK50" s="3">
        <f t="shared" si="32"/>
        <v>0.6</v>
      </c>
      <c r="AL50" s="3">
        <f t="shared" si="33"/>
        <v>0.6</v>
      </c>
      <c r="AM50" s="3">
        <f t="shared" si="34"/>
        <v>0.53</v>
      </c>
      <c r="AN50" s="3">
        <f t="shared" si="35"/>
        <v>0.56000000000000005</v>
      </c>
      <c r="AO50" s="3">
        <f t="shared" si="36"/>
        <v>0.51</v>
      </c>
      <c r="AP50" s="3">
        <f t="shared" si="37"/>
        <v>0.52</v>
      </c>
    </row>
    <row r="51" spans="2:42" x14ac:dyDescent="0.3">
      <c r="B51" s="10" t="str">
        <v>School</v>
      </c>
      <c r="C51" s="10">
        <v>9.3172937891213406E-2</v>
      </c>
      <c r="D51" s="10">
        <v>0.13891607457361399</v>
      </c>
      <c r="E51" s="10">
        <v>9.3172937891213406E-2</v>
      </c>
      <c r="F51" s="10">
        <v>0.13891607457361399</v>
      </c>
      <c r="G51" s="10">
        <v>0.28172467648085397</v>
      </c>
      <c r="H51" s="10">
        <v>0.22628895552526601</v>
      </c>
      <c r="I51" s="10">
        <v>0.50666551774864499</v>
      </c>
      <c r="J51" s="10">
        <v>0.41069256400598197</v>
      </c>
      <c r="K51" s="10">
        <v>0.84977501106664699</v>
      </c>
      <c r="L51" s="10">
        <v>0.81761039446744699</v>
      </c>
      <c r="M51" s="10">
        <v>0.69751018661884701</v>
      </c>
      <c r="N51" s="10">
        <v>1.1546150504091099</v>
      </c>
      <c r="O51" s="10">
        <v>1.20316024240675</v>
      </c>
      <c r="P51" s="10">
        <v>1.11860328877931</v>
      </c>
      <c r="Q51" s="10">
        <v>1.2682185791499601</v>
      </c>
      <c r="R51" s="10">
        <v>1.53653044874056</v>
      </c>
      <c r="S51" s="10">
        <v>1.3570401670865599</v>
      </c>
      <c r="T51" s="10">
        <v>2.1209261393609302</v>
      </c>
      <c r="U51" s="10">
        <v>3.5464396988125899</v>
      </c>
      <c r="V51" s="10"/>
      <c r="W51" s="10" t="s">
        <v>70</v>
      </c>
      <c r="X51" s="3">
        <f t="shared" si="19"/>
        <v>0.46</v>
      </c>
      <c r="Y51" s="3">
        <f t="shared" si="20"/>
        <v>0.54</v>
      </c>
      <c r="Z51" s="3">
        <f t="shared" si="21"/>
        <v>0.46</v>
      </c>
      <c r="AA51" s="3">
        <f t="shared" si="22"/>
        <v>0.54</v>
      </c>
      <c r="AB51" s="3">
        <f t="shared" si="23"/>
        <v>0.47</v>
      </c>
      <c r="AC51" s="3">
        <f t="shared" si="24"/>
        <v>0.54</v>
      </c>
      <c r="AD51" s="3">
        <f t="shared" si="25"/>
        <v>0.49</v>
      </c>
      <c r="AE51" s="3">
        <f t="shared" si="26"/>
        <v>0.53</v>
      </c>
      <c r="AF51" s="3">
        <f t="shared" si="27"/>
        <v>0.5</v>
      </c>
      <c r="AG51" s="3">
        <f t="shared" si="28"/>
        <v>0.49</v>
      </c>
      <c r="AH51" s="3">
        <f t="shared" si="29"/>
        <v>0.51</v>
      </c>
      <c r="AI51" s="3">
        <f t="shared" si="30"/>
        <v>0.51</v>
      </c>
      <c r="AJ51" s="3">
        <f t="shared" si="31"/>
        <v>0.49</v>
      </c>
      <c r="AK51" s="3">
        <f t="shared" si="32"/>
        <v>0.52</v>
      </c>
      <c r="AL51" s="3">
        <f t="shared" si="33"/>
        <v>0.48</v>
      </c>
      <c r="AM51" s="3">
        <f t="shared" si="34"/>
        <v>0.48</v>
      </c>
      <c r="AN51" s="3">
        <f t="shared" si="35"/>
        <v>0.49</v>
      </c>
      <c r="AO51" s="3">
        <f t="shared" si="36"/>
        <v>0.46</v>
      </c>
      <c r="AP51" s="3">
        <f t="shared" si="37"/>
        <v>0.5</v>
      </c>
    </row>
    <row r="52" spans="2:42" x14ac:dyDescent="0.3">
      <c r="B52" s="10" t="str">
        <v>Warehouse</v>
      </c>
      <c r="C52" s="10">
        <v>0.117576073244926</v>
      </c>
      <c r="D52" s="10">
        <v>0.11149186117569999</v>
      </c>
      <c r="E52" s="10">
        <v>0.117576073244926</v>
      </c>
      <c r="F52" s="10">
        <v>0.11149186117569999</v>
      </c>
      <c r="G52" s="10">
        <v>0.40878797868754502</v>
      </c>
      <c r="H52" s="10">
        <v>0.136218227714619</v>
      </c>
      <c r="I52" s="10">
        <v>0.902048233162552</v>
      </c>
      <c r="J52" s="10">
        <v>0.44122583939709498</v>
      </c>
      <c r="K52" s="10">
        <v>0.72819832484931601</v>
      </c>
      <c r="L52" s="10">
        <v>1.50814971871291</v>
      </c>
      <c r="M52" s="10">
        <v>0.90177326638003397</v>
      </c>
      <c r="N52" s="10">
        <v>1.0959233980218701</v>
      </c>
      <c r="O52" s="10">
        <v>2.1483269822939199</v>
      </c>
      <c r="P52" s="10">
        <v>1.2996929267408599</v>
      </c>
      <c r="Q52" s="10">
        <v>1.24661593403255</v>
      </c>
      <c r="R52" s="10">
        <v>2.0777332405208702</v>
      </c>
      <c r="S52" s="10">
        <v>1.63306453033169</v>
      </c>
      <c r="T52" s="10">
        <v>3.13249667973998</v>
      </c>
      <c r="U52" s="10">
        <v>3.25256216658356</v>
      </c>
      <c r="V52" s="10"/>
      <c r="W52" s="10" t="s">
        <v>71</v>
      </c>
      <c r="X52" s="3">
        <f t="shared" si="19"/>
        <v>0.5</v>
      </c>
      <c r="Y52" s="3">
        <f t="shared" si="20"/>
        <v>0.52</v>
      </c>
      <c r="Z52" s="3">
        <f t="shared" si="21"/>
        <v>0.5</v>
      </c>
      <c r="AA52" s="3">
        <f t="shared" si="22"/>
        <v>0.52</v>
      </c>
      <c r="AB52" s="3">
        <f t="shared" si="23"/>
        <v>0.55000000000000004</v>
      </c>
      <c r="AC52" s="3">
        <f t="shared" si="24"/>
        <v>0.57999999999999996</v>
      </c>
      <c r="AD52" s="3">
        <f t="shared" si="25"/>
        <v>0.56999999999999995</v>
      </c>
      <c r="AE52" s="3">
        <f t="shared" si="26"/>
        <v>0.59</v>
      </c>
      <c r="AF52" s="3">
        <f t="shared" si="27"/>
        <v>0.64</v>
      </c>
      <c r="AG52" s="3">
        <f t="shared" si="28"/>
        <v>0.57999999999999996</v>
      </c>
      <c r="AH52" s="3">
        <f t="shared" si="29"/>
        <v>0.6</v>
      </c>
      <c r="AI52" s="3">
        <f t="shared" si="30"/>
        <v>0.63</v>
      </c>
      <c r="AJ52" s="3">
        <f t="shared" si="31"/>
        <v>0.61</v>
      </c>
      <c r="AK52" s="3">
        <f t="shared" si="32"/>
        <v>0.61</v>
      </c>
      <c r="AL52" s="3">
        <f t="shared" si="33"/>
        <v>0.65</v>
      </c>
      <c r="AM52" s="3">
        <f t="shared" si="34"/>
        <v>0.64</v>
      </c>
      <c r="AN52" s="3">
        <f t="shared" si="35"/>
        <v>0.63</v>
      </c>
      <c r="AO52" s="3">
        <f t="shared" si="36"/>
        <v>0.65</v>
      </c>
      <c r="AP52" s="3">
        <f t="shared" si="37"/>
        <v>0.65</v>
      </c>
    </row>
    <row r="53" spans="2:42" x14ac:dyDescent="0.3">
      <c r="B53" s="10" t="str">
        <v>Other</v>
      </c>
      <c r="C53" s="10">
        <v>0.24195436113016999</v>
      </c>
      <c r="D53" s="10">
        <v>0.291205852704152</v>
      </c>
      <c r="E53" s="10">
        <v>0.24195436113016999</v>
      </c>
      <c r="F53" s="10">
        <v>0.291205852704152</v>
      </c>
      <c r="G53" s="10">
        <v>0.377955429371856</v>
      </c>
      <c r="H53" s="10">
        <v>0.245457022833902</v>
      </c>
      <c r="I53" s="10">
        <v>0.57270476389767799</v>
      </c>
      <c r="J53" s="10">
        <v>0.38317675164731002</v>
      </c>
      <c r="K53" s="10">
        <v>0.589316439879639</v>
      </c>
      <c r="L53" s="10">
        <v>0.87358078746719503</v>
      </c>
      <c r="M53" s="10">
        <v>0.59985443751449996</v>
      </c>
      <c r="N53" s="10">
        <v>0.83607851691514101</v>
      </c>
      <c r="O53" s="10">
        <v>1.2167397884396101</v>
      </c>
      <c r="P53" s="10">
        <v>0.85365432283218501</v>
      </c>
      <c r="Q53" s="10">
        <v>1.1060229474936201</v>
      </c>
      <c r="R53" s="10">
        <v>1.3589798689788399</v>
      </c>
      <c r="S53" s="10">
        <v>1.17418516097115</v>
      </c>
      <c r="T53" s="10">
        <v>1.76007515884185</v>
      </c>
      <c r="U53" s="10">
        <v>2.7841892257751302</v>
      </c>
      <c r="V53" s="10"/>
      <c r="W53" s="10" t="s">
        <v>72</v>
      </c>
      <c r="X53" s="3">
        <f t="shared" si="19"/>
        <v>0.61</v>
      </c>
      <c r="Y53" s="3">
        <f t="shared" si="20"/>
        <v>0.62</v>
      </c>
      <c r="Z53" s="3">
        <f t="shared" si="21"/>
        <v>0.61</v>
      </c>
      <c r="AA53" s="3">
        <f t="shared" si="22"/>
        <v>0.62</v>
      </c>
      <c r="AB53" s="3">
        <f t="shared" si="23"/>
        <v>0.56000000000000005</v>
      </c>
      <c r="AC53" s="3">
        <f t="shared" si="24"/>
        <v>0.57999999999999996</v>
      </c>
      <c r="AD53" s="3">
        <f t="shared" si="25"/>
        <v>0.56999999999999995</v>
      </c>
      <c r="AE53" s="3">
        <f t="shared" si="26"/>
        <v>0.62</v>
      </c>
      <c r="AF53" s="3">
        <f t="shared" si="27"/>
        <v>0.61</v>
      </c>
      <c r="AG53" s="3">
        <f t="shared" si="28"/>
        <v>0.6</v>
      </c>
      <c r="AH53" s="3">
        <f t="shared" si="29"/>
        <v>0.57999999999999996</v>
      </c>
      <c r="AI53" s="3">
        <f t="shared" si="30"/>
        <v>0.63</v>
      </c>
      <c r="AJ53" s="3">
        <f t="shared" si="31"/>
        <v>0.57999999999999996</v>
      </c>
      <c r="AK53" s="3">
        <f t="shared" si="32"/>
        <v>0.6</v>
      </c>
      <c r="AL53" s="3">
        <f t="shared" si="33"/>
        <v>0.57999999999999996</v>
      </c>
      <c r="AM53" s="3">
        <f t="shared" si="34"/>
        <v>0.56999999999999995</v>
      </c>
      <c r="AN53" s="3">
        <f t="shared" si="35"/>
        <v>0.55000000000000004</v>
      </c>
      <c r="AO53" s="3">
        <f t="shared" si="36"/>
        <v>0.54</v>
      </c>
      <c r="AP53" s="3">
        <f t="shared" si="37"/>
        <v>0.53</v>
      </c>
    </row>
    <row r="55" spans="2:42" x14ac:dyDescent="0.3">
      <c r="B55" s="10"/>
      <c r="C55" s="10"/>
      <c r="D55" s="10"/>
      <c r="E55" s="10"/>
      <c r="F55" s="10"/>
      <c r="G55" s="10"/>
      <c r="H55" s="10"/>
      <c r="I55" s="10"/>
      <c r="J55" s="10"/>
      <c r="K55" s="10"/>
      <c r="L55" s="10"/>
      <c r="M55" s="10"/>
      <c r="N55" s="10"/>
      <c r="O55" s="10"/>
      <c r="P55" s="10"/>
      <c r="Q55" s="10"/>
      <c r="R55" s="10"/>
      <c r="S55" s="10"/>
      <c r="T55" s="10"/>
      <c r="U55" s="10"/>
      <c r="V55" s="10"/>
      <c r="W55" s="10" t="s">
        <v>79</v>
      </c>
      <c r="X55" s="3"/>
      <c r="Y55" s="3"/>
      <c r="Z55" s="3"/>
      <c r="AA55" s="3"/>
      <c r="AB55" s="3"/>
      <c r="AC55" s="3"/>
      <c r="AD55" s="3"/>
      <c r="AE55" s="3"/>
      <c r="AF55" s="3"/>
      <c r="AG55" s="3"/>
      <c r="AH55" s="3"/>
      <c r="AI55" s="3"/>
      <c r="AJ55" s="3"/>
      <c r="AK55" s="3"/>
      <c r="AL55" s="3"/>
      <c r="AM55" s="3"/>
      <c r="AN55" s="3"/>
      <c r="AO55" s="3"/>
      <c r="AP55" s="3"/>
    </row>
    <row r="56" spans="2:42" x14ac:dyDescent="0.3">
      <c r="B56" s="10"/>
      <c r="C56" s="10"/>
      <c r="D56" s="10"/>
      <c r="E56" s="10"/>
      <c r="F56" s="10"/>
      <c r="G56" s="10"/>
      <c r="H56" s="10"/>
      <c r="I56" s="10"/>
      <c r="J56" s="10"/>
      <c r="K56" s="10"/>
      <c r="L56" s="10"/>
      <c r="M56" s="10"/>
      <c r="N56" s="10"/>
      <c r="O56" s="10"/>
      <c r="P56" s="10"/>
      <c r="Q56" s="10"/>
      <c r="R56" s="10"/>
      <c r="S56" s="10"/>
      <c r="T56" s="10"/>
      <c r="U56" s="10"/>
      <c r="V56" s="10"/>
      <c r="W56" s="10" t="s">
        <v>44</v>
      </c>
      <c r="X56" s="3" t="s">
        <v>45</v>
      </c>
      <c r="Y56" s="3" t="s">
        <v>46</v>
      </c>
      <c r="Z56" s="3" t="s">
        <v>47</v>
      </c>
      <c r="AA56" s="3" t="s">
        <v>48</v>
      </c>
      <c r="AB56" s="3" t="s">
        <v>49</v>
      </c>
      <c r="AC56" s="3" t="s">
        <v>50</v>
      </c>
      <c r="AD56" s="3" t="s">
        <v>51</v>
      </c>
      <c r="AE56" s="3" t="s">
        <v>52</v>
      </c>
      <c r="AF56" s="3" t="s">
        <v>53</v>
      </c>
      <c r="AG56" s="3" t="s">
        <v>54</v>
      </c>
      <c r="AH56" s="3" t="s">
        <v>55</v>
      </c>
      <c r="AI56" s="3" t="s">
        <v>56</v>
      </c>
      <c r="AJ56" s="3" t="s">
        <v>57</v>
      </c>
      <c r="AK56" s="3" t="s">
        <v>58</v>
      </c>
      <c r="AL56" s="3" t="s">
        <v>59</v>
      </c>
      <c r="AM56" s="3" t="s">
        <v>60</v>
      </c>
      <c r="AN56" s="3" t="s">
        <v>61</v>
      </c>
      <c r="AO56" s="3" t="s">
        <v>62</v>
      </c>
      <c r="AP56" s="3" t="s">
        <v>63</v>
      </c>
    </row>
    <row r="57" spans="2:42" x14ac:dyDescent="0.3">
      <c r="B57" s="10"/>
      <c r="C57" s="10"/>
      <c r="D57" s="10"/>
      <c r="E57" s="10"/>
      <c r="F57" s="10"/>
      <c r="G57" s="10"/>
      <c r="H57" s="10"/>
      <c r="I57" s="10"/>
      <c r="J57" s="10"/>
      <c r="K57" s="10"/>
      <c r="L57" s="10"/>
      <c r="M57" s="10"/>
      <c r="N57" s="10"/>
      <c r="O57" s="10"/>
      <c r="P57" s="10"/>
      <c r="Q57" s="10"/>
      <c r="R57" s="10"/>
      <c r="S57" s="10"/>
      <c r="T57" s="10"/>
      <c r="U57" s="10"/>
      <c r="V57" s="10"/>
      <c r="W57" s="10" t="s">
        <v>64</v>
      </c>
      <c r="X57" s="3">
        <f t="shared" ref="X57:X65" si="38">ROUND(IF($K$3="90.1-2016_Pub",((1+C15)/(C30+C45))-0.05, ((1+C15)/(C30+C45))),2)</f>
        <v>0.75</v>
      </c>
      <c r="Y57" s="3">
        <f t="shared" ref="Y57:Y65" si="39">ROUND(IF($K$3="90.1-2016_Pub",((1+D15)/(D30+D45))-0.05, ((1+D15)/(D30+D45))),2)</f>
        <v>0.74</v>
      </c>
      <c r="Z57" s="3">
        <f t="shared" ref="Z57:Z65" si="40">ROUND(IF($K$3="90.1-2016_Pub",((1+E15)/(E30+E45))-0.05, ((1+E15)/(E30+E45))),2)</f>
        <v>0.75</v>
      </c>
      <c r="AA57" s="3">
        <f t="shared" ref="AA57:AA65" si="41">ROUND(IF($K$3="90.1-2016_Pub",((1+F15)/(F30+F45))-0.05, ((1+F15)/(F30+F45))),2)</f>
        <v>0.74</v>
      </c>
      <c r="AB57" s="3">
        <f t="shared" ref="AB57:AB65" si="42">ROUND(IF($K$3="90.1-2016_Pub",((1+G15)/(G30+G45))-0.05, ((1+G15)/(G30+G45))),2)</f>
        <v>0.72</v>
      </c>
      <c r="AC57" s="3">
        <f t="shared" ref="AC57:AC65" si="43">ROUND(IF($K$3="90.1-2016_Pub",((1+H15)/(H30+H45))-0.05, ((1+H15)/(H30+H45))),2)</f>
        <v>0.71</v>
      </c>
      <c r="AD57" s="3">
        <f t="shared" ref="AD57:AD65" si="44">ROUND(IF($K$3="90.1-2016_Pub",((1+I15)/(I30+I45))-0.05, ((1+I15)/(I30+I45))),2)</f>
        <v>0.76</v>
      </c>
      <c r="AE57" s="3">
        <f t="shared" ref="AE57:AE65" si="45">ROUND(IF($K$3="90.1-2016_Pub",((1+J15)/(J30+J45))-0.05, ((1+J15)/(J30+J45))),2)</f>
        <v>0.76</v>
      </c>
      <c r="AF57" s="3">
        <f t="shared" ref="AF57:AF65" si="46">ROUND(IF($K$3="90.1-2016_Pub",((1+K15)/(K30+K45))-0.05, ((1+K15)/(K30+K45))),2)</f>
        <v>0.72</v>
      </c>
      <c r="AG57" s="3">
        <f t="shared" ref="AG57:AG65" si="47">ROUND(IF($K$3="90.1-2016_Pub",((1+L15)/(L30+L45))-0.05, ((1+L15)/(L30+L45))),2)</f>
        <v>0.76</v>
      </c>
      <c r="AH57" s="3">
        <f t="shared" ref="AH57:AH65" si="48">ROUND(IF($K$3="90.1-2016_Pub",((1+M15)/(M30+M45))-0.05, ((1+M15)/(M30+M45))),2)</f>
        <v>0.8</v>
      </c>
      <c r="AI57" s="3">
        <f t="shared" ref="AI57:AI65" si="49">ROUND(IF($K$3="90.1-2016_Pub",((1+N15)/(N30+N45))-0.05, ((1+N15)/(N30+N45))),2)</f>
        <v>0.78</v>
      </c>
      <c r="AJ57" s="3">
        <f t="shared" ref="AJ57:AJ65" si="50">ROUND(IF($K$3="90.1-2016_Pub",((1+O15)/(O30+O45))-0.05, ((1+O15)/(O30+O45))),2)</f>
        <v>0.73</v>
      </c>
      <c r="AK57" s="3">
        <f t="shared" ref="AK57:AK65" si="51">ROUND(IF($K$3="90.1-2016_Pub",((1+P15)/(P30+P45))-0.05, ((1+P15)/(P30+P45))),2)</f>
        <v>0.77</v>
      </c>
      <c r="AL57" s="3">
        <f t="shared" ref="AL57:AL65" si="52">ROUND(IF($K$3="90.1-2016_Pub",((1+Q15)/(Q30+Q45))-0.05, ((1+Q15)/(Q30+Q45))),2)</f>
        <v>0.76</v>
      </c>
      <c r="AM57" s="3">
        <f t="shared" ref="AM57:AM65" si="53">ROUND(IF($K$3="90.1-2016_Pub",((1+R15)/(R30+R45))-0.05, ((1+R15)/(R30+R45))),2)</f>
        <v>0.72</v>
      </c>
      <c r="AN57" s="3">
        <f t="shared" ref="AN57:AN65" si="54">ROUND(IF($K$3="90.1-2016_Pub",((1+S15)/(S30+S45))-0.05, ((1+S15)/(S30+S45))),2)</f>
        <v>0.75</v>
      </c>
      <c r="AO57" s="3">
        <f t="shared" ref="AO57:AO65" si="55">ROUND(IF($K$3="90.1-2016_Pub",((1+T15)/(T30+T45))-0.05, ((1+T15)/(T30+T45))),2)</f>
        <v>0.69</v>
      </c>
      <c r="AP57" s="3">
        <f t="shared" ref="AP57:AP65" si="56">ROUND(IF($K$3="90.1-2016_Pub",((1+U15)/(U30+U45))-0.05, ((1+U15)/(U30+U45))),2)</f>
        <v>0.78</v>
      </c>
    </row>
    <row r="58" spans="2:42" x14ac:dyDescent="0.3">
      <c r="B58" s="10"/>
      <c r="C58" s="10"/>
      <c r="D58" s="10"/>
      <c r="E58" s="10"/>
      <c r="F58" s="10"/>
      <c r="G58" s="10"/>
      <c r="H58" s="10"/>
      <c r="I58" s="10"/>
      <c r="J58" s="10"/>
      <c r="K58" s="10"/>
      <c r="L58" s="10"/>
      <c r="M58" s="10"/>
      <c r="N58" s="10"/>
      <c r="O58" s="10"/>
      <c r="P58" s="10"/>
      <c r="Q58" s="10"/>
      <c r="R58" s="10"/>
      <c r="S58" s="10"/>
      <c r="T58" s="10"/>
      <c r="U58" s="10"/>
      <c r="V58" s="10"/>
      <c r="W58" s="10" t="s">
        <v>65</v>
      </c>
      <c r="X58" s="3">
        <f t="shared" si="38"/>
        <v>0.62</v>
      </c>
      <c r="Y58" s="3">
        <f t="shared" si="39"/>
        <v>0.57999999999999996</v>
      </c>
      <c r="Z58" s="3">
        <f t="shared" si="40"/>
        <v>0.62</v>
      </c>
      <c r="AA58" s="3">
        <f t="shared" si="41"/>
        <v>0.57999999999999996</v>
      </c>
      <c r="AB58" s="3">
        <f t="shared" si="42"/>
        <v>0.59</v>
      </c>
      <c r="AC58" s="3">
        <f t="shared" si="43"/>
        <v>0.56000000000000005</v>
      </c>
      <c r="AD58" s="3">
        <f t="shared" si="44"/>
        <v>0.59</v>
      </c>
      <c r="AE58" s="3">
        <f t="shared" si="45"/>
        <v>0.56999999999999995</v>
      </c>
      <c r="AF58" s="3">
        <f t="shared" si="46"/>
        <v>0.54</v>
      </c>
      <c r="AG58" s="3">
        <f t="shared" si="47"/>
        <v>0.56000000000000005</v>
      </c>
      <c r="AH58" s="3">
        <f t="shared" si="48"/>
        <v>0.54</v>
      </c>
      <c r="AI58" s="3">
        <f t="shared" si="49"/>
        <v>0.55000000000000004</v>
      </c>
      <c r="AJ58" s="3">
        <f t="shared" si="50"/>
        <v>0.57999999999999996</v>
      </c>
      <c r="AK58" s="3">
        <f t="shared" si="51"/>
        <v>0.54</v>
      </c>
      <c r="AL58" s="3">
        <f t="shared" si="52"/>
        <v>0.56000000000000005</v>
      </c>
      <c r="AM58" s="3">
        <f t="shared" si="53"/>
        <v>0.56000000000000005</v>
      </c>
      <c r="AN58" s="3">
        <f t="shared" si="54"/>
        <v>0.54</v>
      </c>
      <c r="AO58" s="3">
        <f t="shared" si="55"/>
        <v>0.55000000000000004</v>
      </c>
      <c r="AP58" s="3">
        <f t="shared" si="56"/>
        <v>0.56000000000000005</v>
      </c>
    </row>
    <row r="59" spans="2:42" x14ac:dyDescent="0.3">
      <c r="B59" s="10"/>
      <c r="C59" s="10"/>
      <c r="D59" s="10"/>
      <c r="E59" s="10"/>
      <c r="F59" s="10"/>
      <c r="G59" s="10"/>
      <c r="H59" s="10"/>
      <c r="I59" s="10"/>
      <c r="J59" s="10"/>
      <c r="K59" s="10"/>
      <c r="L59" s="10"/>
      <c r="M59" s="10"/>
      <c r="N59" s="10"/>
      <c r="O59" s="10"/>
      <c r="P59" s="10"/>
      <c r="Q59" s="10"/>
      <c r="R59" s="10"/>
      <c r="S59" s="10"/>
      <c r="T59" s="10"/>
      <c r="U59" s="10"/>
      <c r="V59" s="10"/>
      <c r="W59" s="10" t="s">
        <v>66</v>
      </c>
      <c r="X59" s="3">
        <f t="shared" si="38"/>
        <v>0.65</v>
      </c>
      <c r="Y59" s="3">
        <f t="shared" si="39"/>
        <v>0.65</v>
      </c>
      <c r="Z59" s="3">
        <f t="shared" si="40"/>
        <v>0.65</v>
      </c>
      <c r="AA59" s="3">
        <f t="shared" si="41"/>
        <v>0.65</v>
      </c>
      <c r="AB59" s="3">
        <f t="shared" si="42"/>
        <v>0.62</v>
      </c>
      <c r="AC59" s="3">
        <f t="shared" si="43"/>
        <v>0.59</v>
      </c>
      <c r="AD59" s="3">
        <f t="shared" si="44"/>
        <v>0.66</v>
      </c>
      <c r="AE59" s="3">
        <f t="shared" si="45"/>
        <v>0.66</v>
      </c>
      <c r="AF59" s="3">
        <f t="shared" si="46"/>
        <v>0.65</v>
      </c>
      <c r="AG59" s="3">
        <f t="shared" si="47"/>
        <v>0.63</v>
      </c>
      <c r="AH59" s="3">
        <f t="shared" si="48"/>
        <v>0.64</v>
      </c>
      <c r="AI59" s="3">
        <f t="shared" si="49"/>
        <v>0.6</v>
      </c>
      <c r="AJ59" s="3">
        <f t="shared" si="50"/>
        <v>0.59</v>
      </c>
      <c r="AK59" s="3">
        <f t="shared" si="51"/>
        <v>0.6</v>
      </c>
      <c r="AL59" s="3">
        <f t="shared" si="52"/>
        <v>0.59</v>
      </c>
      <c r="AM59" s="3">
        <f t="shared" si="53"/>
        <v>0.57999999999999996</v>
      </c>
      <c r="AN59" s="3">
        <f t="shared" si="54"/>
        <v>0.6</v>
      </c>
      <c r="AO59" s="3">
        <f t="shared" si="55"/>
        <v>0.56000000000000005</v>
      </c>
      <c r="AP59" s="3">
        <f t="shared" si="56"/>
        <v>0.56000000000000005</v>
      </c>
    </row>
    <row r="60" spans="2:42" x14ac:dyDescent="0.3">
      <c r="B60" s="10"/>
      <c r="C60" s="10"/>
      <c r="D60" s="10"/>
      <c r="E60" s="10"/>
      <c r="F60" s="10"/>
      <c r="G60" s="10"/>
      <c r="H60" s="10"/>
      <c r="I60" s="10"/>
      <c r="J60" s="10"/>
      <c r="K60" s="10"/>
      <c r="L60" s="10"/>
      <c r="M60" s="10"/>
      <c r="N60" s="10"/>
      <c r="O60" s="10"/>
      <c r="P60" s="10"/>
      <c r="Q60" s="10"/>
      <c r="R60" s="10"/>
      <c r="S60" s="10"/>
      <c r="T60" s="10"/>
      <c r="U60" s="10"/>
      <c r="V60" s="10"/>
      <c r="W60" s="10" t="s">
        <v>67</v>
      </c>
      <c r="X60" s="3">
        <f t="shared" si="38"/>
        <v>0.57999999999999996</v>
      </c>
      <c r="Y60" s="3">
        <f t="shared" si="39"/>
        <v>0.62</v>
      </c>
      <c r="Z60" s="3">
        <f t="shared" si="40"/>
        <v>0.57999999999999996</v>
      </c>
      <c r="AA60" s="3">
        <f t="shared" si="41"/>
        <v>0.62</v>
      </c>
      <c r="AB60" s="3">
        <f t="shared" si="42"/>
        <v>0.56000000000000005</v>
      </c>
      <c r="AC60" s="3">
        <f t="shared" si="43"/>
        <v>0.62</v>
      </c>
      <c r="AD60" s="3">
        <f t="shared" si="44"/>
        <v>0.6</v>
      </c>
      <c r="AE60" s="3">
        <f t="shared" si="45"/>
        <v>0.65</v>
      </c>
      <c r="AF60" s="3">
        <f t="shared" si="46"/>
        <v>0.54</v>
      </c>
      <c r="AG60" s="3">
        <f t="shared" si="47"/>
        <v>0.59</v>
      </c>
      <c r="AH60" s="3">
        <f t="shared" si="48"/>
        <v>0.6</v>
      </c>
      <c r="AI60" s="3">
        <f t="shared" si="49"/>
        <v>0.56999999999999995</v>
      </c>
      <c r="AJ60" s="3">
        <f t="shared" si="50"/>
        <v>0.61</v>
      </c>
      <c r="AK60" s="3">
        <f t="shared" si="51"/>
        <v>0.6</v>
      </c>
      <c r="AL60" s="3">
        <f t="shared" si="52"/>
        <v>0.56999999999999995</v>
      </c>
      <c r="AM60" s="3">
        <f t="shared" si="53"/>
        <v>0.61</v>
      </c>
      <c r="AN60" s="3">
        <f t="shared" si="54"/>
        <v>0.62</v>
      </c>
      <c r="AO60" s="3">
        <f t="shared" si="55"/>
        <v>0.54</v>
      </c>
      <c r="AP60" s="3">
        <f t="shared" si="56"/>
        <v>0.56999999999999995</v>
      </c>
    </row>
    <row r="61" spans="2:42" x14ac:dyDescent="0.3">
      <c r="B61" s="10"/>
      <c r="C61" s="10"/>
      <c r="D61" s="10"/>
      <c r="E61" s="10"/>
      <c r="F61" s="10"/>
      <c r="G61" s="10"/>
      <c r="H61" s="10"/>
      <c r="I61" s="10"/>
      <c r="J61" s="10"/>
      <c r="K61" s="10"/>
      <c r="L61" s="10"/>
      <c r="M61" s="10"/>
      <c r="N61" s="10"/>
      <c r="O61" s="10"/>
      <c r="P61" s="10"/>
      <c r="Q61" s="10"/>
      <c r="R61" s="10"/>
      <c r="S61" s="10"/>
      <c r="T61" s="10"/>
      <c r="U61" s="10"/>
      <c r="V61" s="10"/>
      <c r="W61" s="10" t="s">
        <v>68</v>
      </c>
      <c r="X61" s="3">
        <f t="shared" si="38"/>
        <v>0.69</v>
      </c>
      <c r="Y61" s="3">
        <f t="shared" si="39"/>
        <v>0.69</v>
      </c>
      <c r="Z61" s="3">
        <f t="shared" si="40"/>
        <v>0.69</v>
      </c>
      <c r="AA61" s="3">
        <f t="shared" si="41"/>
        <v>0.69</v>
      </c>
      <c r="AB61" s="3">
        <f t="shared" si="42"/>
        <v>0.68</v>
      </c>
      <c r="AC61" s="3">
        <f t="shared" si="43"/>
        <v>0.69</v>
      </c>
      <c r="AD61" s="3">
        <f t="shared" si="44"/>
        <v>0.71</v>
      </c>
      <c r="AE61" s="3">
        <f t="shared" si="45"/>
        <v>0.71</v>
      </c>
      <c r="AF61" s="3">
        <f t="shared" si="46"/>
        <v>0.72</v>
      </c>
      <c r="AG61" s="3">
        <f t="shared" si="47"/>
        <v>0.69</v>
      </c>
      <c r="AH61" s="3">
        <f t="shared" si="48"/>
        <v>0.68</v>
      </c>
      <c r="AI61" s="3">
        <f t="shared" si="49"/>
        <v>0.69</v>
      </c>
      <c r="AJ61" s="3">
        <f t="shared" si="50"/>
        <v>0.71</v>
      </c>
      <c r="AK61" s="3">
        <f t="shared" si="51"/>
        <v>0.69</v>
      </c>
      <c r="AL61" s="3">
        <f t="shared" si="52"/>
        <v>0.68</v>
      </c>
      <c r="AM61" s="3">
        <f t="shared" si="53"/>
        <v>0.72</v>
      </c>
      <c r="AN61" s="3">
        <f t="shared" si="54"/>
        <v>0.72</v>
      </c>
      <c r="AO61" s="3">
        <f t="shared" si="55"/>
        <v>0.73</v>
      </c>
      <c r="AP61" s="3">
        <f t="shared" si="56"/>
        <v>0.75</v>
      </c>
    </row>
    <row r="62" spans="2:42" x14ac:dyDescent="0.3">
      <c r="B62" s="10"/>
      <c r="C62" s="10"/>
      <c r="D62" s="10"/>
      <c r="E62" s="10"/>
      <c r="F62" s="10"/>
      <c r="G62" s="10"/>
      <c r="H62" s="10"/>
      <c r="I62" s="10"/>
      <c r="J62" s="10"/>
      <c r="K62" s="10"/>
      <c r="L62" s="10"/>
      <c r="M62" s="10"/>
      <c r="N62" s="10"/>
      <c r="O62" s="10"/>
      <c r="P62" s="10"/>
      <c r="Q62" s="10"/>
      <c r="R62" s="10"/>
      <c r="S62" s="10"/>
      <c r="T62" s="10"/>
      <c r="U62" s="10"/>
      <c r="V62" s="10"/>
      <c r="W62" s="10" t="s">
        <v>69</v>
      </c>
      <c r="X62" s="3">
        <f t="shared" si="38"/>
        <v>0.53</v>
      </c>
      <c r="Y62" s="3">
        <f t="shared" si="39"/>
        <v>0.59</v>
      </c>
      <c r="Z62" s="3">
        <f t="shared" si="40"/>
        <v>0.53</v>
      </c>
      <c r="AA62" s="3">
        <f t="shared" si="41"/>
        <v>0.59</v>
      </c>
      <c r="AB62" s="3">
        <f t="shared" si="42"/>
        <v>0.54</v>
      </c>
      <c r="AC62" s="3">
        <f t="shared" si="43"/>
        <v>0.57999999999999996</v>
      </c>
      <c r="AD62" s="3">
        <f t="shared" si="44"/>
        <v>0.54</v>
      </c>
      <c r="AE62" s="3">
        <f t="shared" si="45"/>
        <v>0.63</v>
      </c>
      <c r="AF62" s="3">
        <f t="shared" si="46"/>
        <v>0.62</v>
      </c>
      <c r="AG62" s="3">
        <f t="shared" si="47"/>
        <v>0.52</v>
      </c>
      <c r="AH62" s="3">
        <f t="shared" si="48"/>
        <v>0.6</v>
      </c>
      <c r="AI62" s="3">
        <f t="shared" si="49"/>
        <v>0.6</v>
      </c>
      <c r="AJ62" s="3">
        <f t="shared" si="50"/>
        <v>0.51</v>
      </c>
      <c r="AK62" s="3">
        <f t="shared" si="51"/>
        <v>0.6</v>
      </c>
      <c r="AL62" s="3">
        <f t="shared" si="52"/>
        <v>0.59</v>
      </c>
      <c r="AM62" s="3">
        <f t="shared" si="53"/>
        <v>0.51</v>
      </c>
      <c r="AN62" s="3">
        <f t="shared" si="54"/>
        <v>0.54</v>
      </c>
      <c r="AO62" s="3">
        <f t="shared" si="55"/>
        <v>0.49</v>
      </c>
      <c r="AP62" s="3">
        <f t="shared" si="56"/>
        <v>0.51</v>
      </c>
    </row>
    <row r="63" spans="2:42" x14ac:dyDescent="0.3">
      <c r="B63" s="10"/>
      <c r="C63" s="10"/>
      <c r="D63" s="10"/>
      <c r="E63" s="10"/>
      <c r="F63" s="10"/>
      <c r="G63" s="10"/>
      <c r="H63" s="10"/>
      <c r="I63" s="10"/>
      <c r="J63" s="10"/>
      <c r="K63" s="10"/>
      <c r="L63" s="10"/>
      <c r="M63" s="10"/>
      <c r="N63" s="10"/>
      <c r="O63" s="10"/>
      <c r="P63" s="10"/>
      <c r="Q63" s="10"/>
      <c r="R63" s="10"/>
      <c r="S63" s="10"/>
      <c r="T63" s="10"/>
      <c r="U63" s="10"/>
      <c r="V63" s="10"/>
      <c r="W63" s="10" t="s">
        <v>70</v>
      </c>
      <c r="X63" s="3">
        <f t="shared" si="38"/>
        <v>0.47</v>
      </c>
      <c r="Y63" s="3">
        <f t="shared" si="39"/>
        <v>0.54</v>
      </c>
      <c r="Z63" s="3">
        <f t="shared" si="40"/>
        <v>0.47</v>
      </c>
      <c r="AA63" s="3">
        <f t="shared" si="41"/>
        <v>0.54</v>
      </c>
      <c r="AB63" s="3">
        <f t="shared" si="42"/>
        <v>0.48</v>
      </c>
      <c r="AC63" s="3">
        <f t="shared" si="43"/>
        <v>0.53</v>
      </c>
      <c r="AD63" s="3">
        <f t="shared" si="44"/>
        <v>0.5</v>
      </c>
      <c r="AE63" s="3">
        <f t="shared" si="45"/>
        <v>0.54</v>
      </c>
      <c r="AF63" s="3">
        <f t="shared" si="46"/>
        <v>0.5</v>
      </c>
      <c r="AG63" s="3">
        <f t="shared" si="47"/>
        <v>0.48</v>
      </c>
      <c r="AH63" s="3">
        <f t="shared" si="48"/>
        <v>0.53</v>
      </c>
      <c r="AI63" s="3">
        <f t="shared" si="49"/>
        <v>0.53</v>
      </c>
      <c r="AJ63" s="3">
        <f t="shared" si="50"/>
        <v>0.47</v>
      </c>
      <c r="AK63" s="3">
        <f t="shared" si="51"/>
        <v>0.55000000000000004</v>
      </c>
      <c r="AL63" s="3">
        <f t="shared" si="52"/>
        <v>0.46</v>
      </c>
      <c r="AM63" s="3">
        <f t="shared" si="53"/>
        <v>0.46</v>
      </c>
      <c r="AN63" s="3">
        <f t="shared" si="54"/>
        <v>0.46</v>
      </c>
      <c r="AO63" s="3">
        <f t="shared" si="55"/>
        <v>0.44</v>
      </c>
      <c r="AP63" s="3">
        <f t="shared" si="56"/>
        <v>0.49</v>
      </c>
    </row>
    <row r="64" spans="2:42" x14ac:dyDescent="0.3">
      <c r="B64" s="10"/>
      <c r="C64" s="10"/>
      <c r="D64" s="10"/>
      <c r="E64" s="10"/>
      <c r="F64" s="10"/>
      <c r="G64" s="10"/>
      <c r="H64" s="10"/>
      <c r="I64" s="10"/>
      <c r="J64" s="10"/>
      <c r="K64" s="10"/>
      <c r="L64" s="10"/>
      <c r="M64" s="10"/>
      <c r="N64" s="10"/>
      <c r="O64" s="10"/>
      <c r="P64" s="10"/>
      <c r="Q64" s="10"/>
      <c r="R64" s="10"/>
      <c r="S64" s="10"/>
      <c r="T64" s="10"/>
      <c r="U64" s="10"/>
      <c r="V64" s="10"/>
      <c r="W64" s="10" t="s">
        <v>71</v>
      </c>
      <c r="X64" s="3">
        <f t="shared" si="38"/>
        <v>0.49</v>
      </c>
      <c r="Y64" s="3">
        <f t="shared" si="39"/>
        <v>0.51</v>
      </c>
      <c r="Z64" s="3">
        <f t="shared" si="40"/>
        <v>0.49</v>
      </c>
      <c r="AA64" s="3">
        <f t="shared" si="41"/>
        <v>0.51</v>
      </c>
      <c r="AB64" s="3">
        <f t="shared" si="42"/>
        <v>0.53</v>
      </c>
      <c r="AC64" s="3">
        <f t="shared" si="43"/>
        <v>0.57999999999999996</v>
      </c>
      <c r="AD64" s="3">
        <f t="shared" si="44"/>
        <v>0.56000000000000005</v>
      </c>
      <c r="AE64" s="3">
        <f t="shared" si="45"/>
        <v>0.6</v>
      </c>
      <c r="AF64" s="3">
        <f t="shared" si="46"/>
        <v>0.66</v>
      </c>
      <c r="AG64" s="3">
        <f t="shared" si="47"/>
        <v>0.56999999999999995</v>
      </c>
      <c r="AH64" s="3">
        <f t="shared" si="48"/>
        <v>0.6</v>
      </c>
      <c r="AI64" s="3">
        <f t="shared" si="49"/>
        <v>0.64</v>
      </c>
      <c r="AJ64" s="3">
        <f t="shared" si="50"/>
        <v>0.62</v>
      </c>
      <c r="AK64" s="3">
        <f t="shared" si="51"/>
        <v>0.61</v>
      </c>
      <c r="AL64" s="3">
        <f t="shared" si="52"/>
        <v>0.65</v>
      </c>
      <c r="AM64" s="3">
        <f t="shared" si="53"/>
        <v>0.61</v>
      </c>
      <c r="AN64" s="3">
        <f t="shared" si="54"/>
        <v>0.59</v>
      </c>
      <c r="AO64" s="3">
        <f t="shared" si="55"/>
        <v>0.64</v>
      </c>
      <c r="AP64" s="3">
        <f t="shared" si="56"/>
        <v>0.62</v>
      </c>
    </row>
    <row r="65" spans="23:42" x14ac:dyDescent="0.3">
      <c r="W65" s="10" t="s">
        <v>72</v>
      </c>
      <c r="X65" s="3">
        <f t="shared" si="38"/>
        <v>0.62</v>
      </c>
      <c r="Y65" s="3">
        <f t="shared" si="39"/>
        <v>0.64</v>
      </c>
      <c r="Z65" s="3">
        <f t="shared" si="40"/>
        <v>0.62</v>
      </c>
      <c r="AA65" s="3">
        <f t="shared" si="41"/>
        <v>0.64</v>
      </c>
      <c r="AB65" s="3">
        <f t="shared" si="42"/>
        <v>0.56999999999999995</v>
      </c>
      <c r="AC65" s="3">
        <f t="shared" si="43"/>
        <v>0.59</v>
      </c>
      <c r="AD65" s="3">
        <f t="shared" si="44"/>
        <v>0.57999999999999996</v>
      </c>
      <c r="AE65" s="3">
        <f t="shared" si="45"/>
        <v>0.63</v>
      </c>
      <c r="AF65" s="3">
        <f t="shared" si="46"/>
        <v>0.61</v>
      </c>
      <c r="AG65" s="3">
        <f t="shared" si="47"/>
        <v>0.59</v>
      </c>
      <c r="AH65" s="3">
        <f t="shared" si="48"/>
        <v>0.59</v>
      </c>
      <c r="AI65" s="3">
        <f t="shared" si="49"/>
        <v>0.63</v>
      </c>
      <c r="AJ65" s="3">
        <f t="shared" si="50"/>
        <v>0.56999999999999995</v>
      </c>
      <c r="AK65" s="3">
        <f t="shared" si="51"/>
        <v>0.61</v>
      </c>
      <c r="AL65" s="3">
        <f t="shared" si="52"/>
        <v>0.56999999999999995</v>
      </c>
      <c r="AM65" s="3">
        <f t="shared" si="53"/>
        <v>0.56000000000000005</v>
      </c>
      <c r="AN65" s="3">
        <f t="shared" si="54"/>
        <v>0.54</v>
      </c>
      <c r="AO65" s="3">
        <f t="shared" si="55"/>
        <v>0.52</v>
      </c>
      <c r="AP65" s="3">
        <f t="shared" si="56"/>
        <v>0.53</v>
      </c>
    </row>
  </sheetData>
  <sheetProtection algorithmName="SHA-512" hashValue="Xvv14BV1LQKR3XJcDARXPze1jZ40NzUfpSfInpTWGnt7rm/yqZ8sRgBT6oBkxnM/qzvubwT+bFJnGWq38grPGQ==" saltValue="eVnztfl9fKteHdgJ4JTb0g==" spinCount="100000" sheet="1" objects="1" scenarios="1" selectLockedCells="1" selectUnlockedCells="1"/>
  <mergeCells count="2">
    <mergeCell ref="P4:Q4"/>
    <mergeCell ref="M4:N4"/>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D8136-1A5E-4E07-8B24-588B93363F88}">
  <dimension ref="A1:DU59"/>
  <sheetViews>
    <sheetView workbookViewId="0">
      <selection activeCell="DI57" sqref="DI57"/>
    </sheetView>
  </sheetViews>
  <sheetFormatPr defaultRowHeight="14.4" x14ac:dyDescent="0.3"/>
  <cols>
    <col min="1" max="1" width="13" customWidth="1"/>
  </cols>
  <sheetData>
    <row r="1" spans="1:125" x14ac:dyDescent="0.3">
      <c r="A1" s="10" t="s">
        <v>80</v>
      </c>
      <c r="B1" s="10"/>
      <c r="C1" s="10"/>
      <c r="D1" s="10" t="s">
        <v>81</v>
      </c>
      <c r="E1" s="10"/>
      <c r="F1" s="10"/>
      <c r="G1" s="10"/>
      <c r="H1" s="10"/>
      <c r="I1" s="10"/>
      <c r="J1" s="10"/>
      <c r="K1" s="10"/>
      <c r="L1" s="10"/>
      <c r="M1" s="10"/>
      <c r="N1" s="10"/>
      <c r="O1" s="10"/>
      <c r="P1" s="10"/>
      <c r="Q1" s="10"/>
      <c r="R1" s="10"/>
      <c r="S1" s="10"/>
      <c r="T1" s="10"/>
      <c r="U1" s="10"/>
      <c r="V1" s="10" t="s">
        <v>82</v>
      </c>
      <c r="W1" s="10"/>
      <c r="X1" s="10"/>
      <c r="Y1" s="10" t="s">
        <v>81</v>
      </c>
      <c r="Z1" s="10"/>
      <c r="AA1" s="10"/>
      <c r="AB1" s="10"/>
      <c r="AC1" s="10"/>
      <c r="AD1" s="10"/>
      <c r="AE1" s="10"/>
      <c r="AF1" s="10"/>
      <c r="AG1" s="10"/>
      <c r="AH1" s="10"/>
      <c r="AI1" s="10"/>
      <c r="AJ1" s="10"/>
      <c r="AK1" s="10"/>
      <c r="AL1" s="10"/>
      <c r="AM1" s="10"/>
      <c r="AN1" s="10"/>
      <c r="AO1" s="10"/>
      <c r="AP1" s="10"/>
      <c r="AQ1" s="10" t="s">
        <v>83</v>
      </c>
      <c r="AR1" s="10"/>
      <c r="AS1" s="10"/>
      <c r="AT1" s="10" t="s">
        <v>81</v>
      </c>
      <c r="AU1" s="10"/>
      <c r="AV1" s="10"/>
      <c r="AW1" s="10"/>
      <c r="AX1" s="10"/>
      <c r="AY1" s="10"/>
      <c r="AZ1" s="10"/>
      <c r="BA1" s="10"/>
      <c r="BB1" s="10"/>
      <c r="BC1" s="10"/>
      <c r="BD1" s="10"/>
      <c r="BE1" s="10"/>
      <c r="BF1" s="10"/>
      <c r="BG1" s="10"/>
      <c r="BH1" s="10"/>
      <c r="BI1" s="10"/>
      <c r="BJ1" s="10"/>
      <c r="BK1" s="10"/>
      <c r="BL1" s="10" t="s">
        <v>84</v>
      </c>
      <c r="BM1" s="10"/>
      <c r="BN1" s="10"/>
      <c r="BO1" s="10"/>
      <c r="BP1" s="10"/>
      <c r="BQ1" s="10"/>
      <c r="BR1" s="10"/>
      <c r="BS1" s="10"/>
      <c r="BT1" s="10"/>
      <c r="BU1" s="10"/>
      <c r="BV1" s="10"/>
      <c r="BW1" s="10"/>
      <c r="BX1" s="10"/>
      <c r="BY1" s="10"/>
      <c r="BZ1" s="10"/>
      <c r="CA1" s="10"/>
      <c r="CB1" s="10"/>
      <c r="CC1" s="10"/>
      <c r="CD1" s="10"/>
      <c r="CE1" s="10"/>
      <c r="CF1" s="10"/>
      <c r="CG1" s="10" t="s">
        <v>85</v>
      </c>
      <c r="CH1" s="10"/>
      <c r="CI1" s="10"/>
      <c r="CJ1" s="10"/>
      <c r="CK1" s="10"/>
      <c r="CL1" s="10"/>
      <c r="CM1" s="10"/>
      <c r="CN1" s="10"/>
      <c r="CO1" s="10"/>
      <c r="CP1" s="10"/>
      <c r="CQ1" s="10"/>
      <c r="CR1" s="10"/>
      <c r="CS1" s="10"/>
      <c r="CT1" s="10"/>
      <c r="CU1" s="10"/>
      <c r="CV1" s="10"/>
      <c r="CW1" s="10"/>
      <c r="CX1" s="10"/>
      <c r="CY1" s="10"/>
      <c r="CZ1" s="10"/>
      <c r="DA1" s="10"/>
      <c r="DB1" s="10" t="s">
        <v>17</v>
      </c>
      <c r="DC1" s="10" t="s">
        <v>86</v>
      </c>
      <c r="DD1" s="10"/>
      <c r="DE1" s="10"/>
      <c r="DF1" s="10"/>
      <c r="DG1" s="10"/>
      <c r="DH1" s="10"/>
      <c r="DI1" s="10"/>
      <c r="DJ1" s="10"/>
      <c r="DK1" s="10"/>
      <c r="DL1" s="10"/>
      <c r="DM1" s="10"/>
      <c r="DN1" s="10"/>
      <c r="DO1" s="10"/>
      <c r="DP1" s="10"/>
      <c r="DQ1" s="10"/>
      <c r="DR1" s="10"/>
      <c r="DS1" s="10"/>
      <c r="DT1" s="10"/>
      <c r="DU1" s="10"/>
    </row>
    <row r="2" spans="1:125" x14ac:dyDescent="0.3">
      <c r="A2" s="10" t="s">
        <v>41</v>
      </c>
      <c r="B2" s="10" t="s">
        <v>42</v>
      </c>
      <c r="C2" s="10"/>
      <c r="D2" s="10"/>
      <c r="E2" s="10"/>
      <c r="F2" s="10"/>
      <c r="G2" s="10"/>
      <c r="H2" s="10"/>
      <c r="I2" s="10"/>
      <c r="J2" s="10"/>
      <c r="K2" s="10"/>
      <c r="L2" s="10"/>
      <c r="M2" s="10"/>
      <c r="N2" s="10"/>
      <c r="O2" s="10"/>
      <c r="P2" s="10"/>
      <c r="Q2" s="10"/>
      <c r="R2" s="10"/>
      <c r="S2" s="10"/>
      <c r="T2" s="10"/>
      <c r="U2" s="10"/>
      <c r="V2" s="10" t="s">
        <v>41</v>
      </c>
      <c r="W2" s="10" t="s">
        <v>42</v>
      </c>
      <c r="X2" s="10"/>
      <c r="Y2" s="10"/>
      <c r="Z2" s="10"/>
      <c r="AA2" s="10"/>
      <c r="AB2" s="10"/>
      <c r="AC2" s="10"/>
      <c r="AD2" s="10"/>
      <c r="AE2" s="10"/>
      <c r="AF2" s="10"/>
      <c r="AG2" s="10"/>
      <c r="AH2" s="10"/>
      <c r="AI2" s="10"/>
      <c r="AJ2" s="10"/>
      <c r="AK2" s="10"/>
      <c r="AL2" s="10"/>
      <c r="AM2" s="10"/>
      <c r="AN2" s="10"/>
      <c r="AO2" s="10"/>
      <c r="AP2" s="10"/>
      <c r="AQ2" s="10" t="s">
        <v>41</v>
      </c>
      <c r="AR2" s="10" t="s">
        <v>42</v>
      </c>
      <c r="AS2" s="10"/>
      <c r="AT2" s="10"/>
      <c r="AU2" s="10"/>
      <c r="AV2" s="10"/>
      <c r="AW2" s="10"/>
      <c r="AX2" s="10"/>
      <c r="AY2" s="10"/>
      <c r="AZ2" s="10"/>
      <c r="BA2" s="10"/>
      <c r="BB2" s="10"/>
      <c r="BC2" s="10"/>
      <c r="BD2" s="10"/>
      <c r="BE2" s="10"/>
      <c r="BF2" s="10"/>
      <c r="BG2" s="10"/>
      <c r="BH2" s="10"/>
      <c r="BI2" s="10"/>
      <c r="BJ2" s="10"/>
      <c r="BK2" s="10"/>
      <c r="BL2" s="10" t="s">
        <v>41</v>
      </c>
      <c r="BM2" s="10" t="s">
        <v>42</v>
      </c>
      <c r="BN2" s="10"/>
      <c r="BO2" s="10"/>
      <c r="BP2" s="10"/>
      <c r="BQ2" s="10"/>
      <c r="BR2" s="10"/>
      <c r="BS2" s="10"/>
      <c r="BT2" s="10"/>
      <c r="BU2" s="10"/>
      <c r="BV2" s="10"/>
      <c r="BW2" s="10"/>
      <c r="BX2" s="10"/>
      <c r="BY2" s="10"/>
      <c r="BZ2" s="10"/>
      <c r="CA2" s="10"/>
      <c r="CB2" s="10"/>
      <c r="CC2" s="10"/>
      <c r="CD2" s="10"/>
      <c r="CE2" s="10"/>
      <c r="CF2" s="10"/>
      <c r="CG2" s="10" t="s">
        <v>41</v>
      </c>
      <c r="CH2" s="10" t="s">
        <v>42</v>
      </c>
      <c r="CI2" s="10"/>
      <c r="CJ2" s="10"/>
      <c r="CK2" s="10"/>
      <c r="CL2" s="10"/>
      <c r="CM2" s="10"/>
      <c r="CN2" s="10"/>
      <c r="CO2" s="10"/>
      <c r="CP2" s="10"/>
      <c r="CQ2" s="10"/>
      <c r="CR2" s="10"/>
      <c r="CS2" s="10"/>
      <c r="CT2" s="10"/>
      <c r="CU2" s="10"/>
      <c r="CV2" s="10"/>
      <c r="CW2" s="10"/>
      <c r="CX2" s="10"/>
      <c r="CY2" s="10"/>
      <c r="CZ2" s="10"/>
      <c r="DA2" s="10"/>
      <c r="DB2" s="10" t="s">
        <v>41</v>
      </c>
      <c r="DC2" s="10" t="s">
        <v>42</v>
      </c>
      <c r="DD2" s="10"/>
      <c r="DE2" s="10"/>
      <c r="DF2" s="10"/>
      <c r="DG2" s="10"/>
      <c r="DH2" s="10"/>
      <c r="DI2" s="10"/>
      <c r="DJ2" s="10"/>
      <c r="DK2" s="10"/>
      <c r="DL2" s="10"/>
      <c r="DM2" s="10"/>
      <c r="DN2" s="10"/>
      <c r="DO2" s="10"/>
      <c r="DP2" s="10"/>
      <c r="DQ2" s="10"/>
      <c r="DR2" s="10"/>
      <c r="DS2" s="10"/>
      <c r="DT2" s="10"/>
      <c r="DU2" s="10"/>
    </row>
    <row r="3" spans="1:125" x14ac:dyDescent="0.3">
      <c r="A3" s="10" t="s">
        <v>44</v>
      </c>
      <c r="B3" s="10" t="s">
        <v>45</v>
      </c>
      <c r="C3" s="10" t="s">
        <v>46</v>
      </c>
      <c r="D3" s="10" t="s">
        <v>47</v>
      </c>
      <c r="E3" s="10" t="s">
        <v>48</v>
      </c>
      <c r="F3" s="10" t="s">
        <v>49</v>
      </c>
      <c r="G3" s="10" t="s">
        <v>50</v>
      </c>
      <c r="H3" s="10" t="s">
        <v>51</v>
      </c>
      <c r="I3" s="10" t="s">
        <v>52</v>
      </c>
      <c r="J3" s="10" t="s">
        <v>53</v>
      </c>
      <c r="K3" s="10" t="s">
        <v>54</v>
      </c>
      <c r="L3" s="10" t="s">
        <v>55</v>
      </c>
      <c r="M3" s="10" t="s">
        <v>56</v>
      </c>
      <c r="N3" s="10" t="s">
        <v>57</v>
      </c>
      <c r="O3" s="10" t="s">
        <v>58</v>
      </c>
      <c r="P3" s="10" t="s">
        <v>59</v>
      </c>
      <c r="Q3" s="10" t="s">
        <v>60</v>
      </c>
      <c r="R3" s="10" t="s">
        <v>61</v>
      </c>
      <c r="S3" s="10" t="s">
        <v>62</v>
      </c>
      <c r="T3" s="10" t="s">
        <v>63</v>
      </c>
      <c r="U3" s="10"/>
      <c r="V3" s="10" t="s">
        <v>44</v>
      </c>
      <c r="W3" s="10" t="s">
        <v>45</v>
      </c>
      <c r="X3" s="10" t="s">
        <v>46</v>
      </c>
      <c r="Y3" s="10" t="s">
        <v>47</v>
      </c>
      <c r="Z3" s="10" t="s">
        <v>48</v>
      </c>
      <c r="AA3" s="10" t="s">
        <v>49</v>
      </c>
      <c r="AB3" s="10" t="s">
        <v>50</v>
      </c>
      <c r="AC3" s="10" t="s">
        <v>51</v>
      </c>
      <c r="AD3" s="10" t="s">
        <v>52</v>
      </c>
      <c r="AE3" s="10" t="s">
        <v>53</v>
      </c>
      <c r="AF3" s="10" t="s">
        <v>54</v>
      </c>
      <c r="AG3" s="10" t="s">
        <v>55</v>
      </c>
      <c r="AH3" s="10" t="s">
        <v>56</v>
      </c>
      <c r="AI3" s="10" t="s">
        <v>57</v>
      </c>
      <c r="AJ3" s="10" t="s">
        <v>58</v>
      </c>
      <c r="AK3" s="10" t="s">
        <v>59</v>
      </c>
      <c r="AL3" s="10" t="s">
        <v>60</v>
      </c>
      <c r="AM3" s="10" t="s">
        <v>61</v>
      </c>
      <c r="AN3" s="10" t="s">
        <v>62</v>
      </c>
      <c r="AO3" s="10" t="s">
        <v>63</v>
      </c>
      <c r="AP3" s="10"/>
      <c r="AQ3" s="10" t="s">
        <v>44</v>
      </c>
      <c r="AR3" s="10" t="s">
        <v>45</v>
      </c>
      <c r="AS3" s="10" t="s">
        <v>46</v>
      </c>
      <c r="AT3" s="10" t="s">
        <v>47</v>
      </c>
      <c r="AU3" s="10" t="s">
        <v>48</v>
      </c>
      <c r="AV3" s="10" t="s">
        <v>49</v>
      </c>
      <c r="AW3" s="10" t="s">
        <v>50</v>
      </c>
      <c r="AX3" s="10" t="s">
        <v>51</v>
      </c>
      <c r="AY3" s="10" t="s">
        <v>52</v>
      </c>
      <c r="AZ3" s="10" t="s">
        <v>53</v>
      </c>
      <c r="BA3" s="10" t="s">
        <v>54</v>
      </c>
      <c r="BB3" s="10" t="s">
        <v>55</v>
      </c>
      <c r="BC3" s="10" t="s">
        <v>56</v>
      </c>
      <c r="BD3" s="10" t="s">
        <v>57</v>
      </c>
      <c r="BE3" s="10" t="s">
        <v>58</v>
      </c>
      <c r="BF3" s="10" t="s">
        <v>59</v>
      </c>
      <c r="BG3" s="10" t="s">
        <v>60</v>
      </c>
      <c r="BH3" s="10" t="s">
        <v>61</v>
      </c>
      <c r="BI3" s="10" t="s">
        <v>62</v>
      </c>
      <c r="BJ3" s="10" t="s">
        <v>63</v>
      </c>
      <c r="BK3" s="10"/>
      <c r="BL3" s="10" t="s">
        <v>44</v>
      </c>
      <c r="BM3" s="10" t="s">
        <v>45</v>
      </c>
      <c r="BN3" s="10" t="s">
        <v>46</v>
      </c>
      <c r="BO3" s="10" t="s">
        <v>47</v>
      </c>
      <c r="BP3" s="10" t="s">
        <v>48</v>
      </c>
      <c r="BQ3" s="10" t="s">
        <v>49</v>
      </c>
      <c r="BR3" s="10" t="s">
        <v>50</v>
      </c>
      <c r="BS3" s="10" t="s">
        <v>51</v>
      </c>
      <c r="BT3" s="10" t="s">
        <v>52</v>
      </c>
      <c r="BU3" s="10" t="s">
        <v>53</v>
      </c>
      <c r="BV3" s="10" t="s">
        <v>54</v>
      </c>
      <c r="BW3" s="10" t="s">
        <v>55</v>
      </c>
      <c r="BX3" s="10" t="s">
        <v>56</v>
      </c>
      <c r="BY3" s="10" t="s">
        <v>57</v>
      </c>
      <c r="BZ3" s="10" t="s">
        <v>58</v>
      </c>
      <c r="CA3" s="10" t="s">
        <v>59</v>
      </c>
      <c r="CB3" s="10" t="s">
        <v>60</v>
      </c>
      <c r="CC3" s="10" t="s">
        <v>61</v>
      </c>
      <c r="CD3" s="10" t="s">
        <v>62</v>
      </c>
      <c r="CE3" s="10" t="s">
        <v>63</v>
      </c>
      <c r="CF3" s="10"/>
      <c r="CG3" s="10" t="s">
        <v>44</v>
      </c>
      <c r="CH3" s="10" t="s">
        <v>45</v>
      </c>
      <c r="CI3" s="10" t="s">
        <v>46</v>
      </c>
      <c r="CJ3" s="10" t="s">
        <v>47</v>
      </c>
      <c r="CK3" s="10" t="s">
        <v>48</v>
      </c>
      <c r="CL3" s="10" t="s">
        <v>49</v>
      </c>
      <c r="CM3" s="10" t="s">
        <v>50</v>
      </c>
      <c r="CN3" s="10" t="s">
        <v>51</v>
      </c>
      <c r="CO3" s="10" t="s">
        <v>52</v>
      </c>
      <c r="CP3" s="10" t="s">
        <v>53</v>
      </c>
      <c r="CQ3" s="10" t="s">
        <v>54</v>
      </c>
      <c r="CR3" s="10" t="s">
        <v>55</v>
      </c>
      <c r="CS3" s="10" t="s">
        <v>56</v>
      </c>
      <c r="CT3" s="10" t="s">
        <v>57</v>
      </c>
      <c r="CU3" s="10" t="s">
        <v>58</v>
      </c>
      <c r="CV3" s="10" t="s">
        <v>59</v>
      </c>
      <c r="CW3" s="10" t="s">
        <v>60</v>
      </c>
      <c r="CX3" s="10" t="s">
        <v>61</v>
      </c>
      <c r="CY3" s="10" t="s">
        <v>62</v>
      </c>
      <c r="CZ3" s="10" t="s">
        <v>63</v>
      </c>
      <c r="DA3" s="10"/>
      <c r="DB3" s="10" t="s">
        <v>44</v>
      </c>
      <c r="DC3" s="10" t="s">
        <v>45</v>
      </c>
      <c r="DD3" s="10" t="s">
        <v>46</v>
      </c>
      <c r="DE3" s="10" t="s">
        <v>47</v>
      </c>
      <c r="DF3" s="10" t="s">
        <v>48</v>
      </c>
      <c r="DG3" s="10" t="s">
        <v>49</v>
      </c>
      <c r="DH3" s="10" t="s">
        <v>50</v>
      </c>
      <c r="DI3" s="10" t="s">
        <v>51</v>
      </c>
      <c r="DJ3" s="10" t="s">
        <v>52</v>
      </c>
      <c r="DK3" s="10" t="s">
        <v>53</v>
      </c>
      <c r="DL3" s="10" t="s">
        <v>54</v>
      </c>
      <c r="DM3" s="10" t="s">
        <v>55</v>
      </c>
      <c r="DN3" s="10" t="s">
        <v>56</v>
      </c>
      <c r="DO3" s="10" t="s">
        <v>57</v>
      </c>
      <c r="DP3" s="10" t="s">
        <v>58</v>
      </c>
      <c r="DQ3" s="10" t="s">
        <v>59</v>
      </c>
      <c r="DR3" s="10" t="s">
        <v>60</v>
      </c>
      <c r="DS3" s="10" t="s">
        <v>61</v>
      </c>
      <c r="DT3" s="10" t="s">
        <v>62</v>
      </c>
      <c r="DU3" s="10" t="s">
        <v>63</v>
      </c>
    </row>
    <row r="4" spans="1:125" x14ac:dyDescent="0.3">
      <c r="A4" s="10" t="s">
        <v>64</v>
      </c>
      <c r="B4" s="10">
        <v>0.29000141104266303</v>
      </c>
      <c r="C4" s="10">
        <v>0.317848387995947</v>
      </c>
      <c r="D4" s="10">
        <v>0.41348467654620702</v>
      </c>
      <c r="E4" s="10">
        <v>0.39124705415000599</v>
      </c>
      <c r="F4" s="10">
        <v>0.51232524461423501</v>
      </c>
      <c r="G4" s="10">
        <v>0.54326120173747305</v>
      </c>
      <c r="H4" s="10">
        <v>0.65305577836747397</v>
      </c>
      <c r="I4" s="10">
        <v>0.79824380743808598</v>
      </c>
      <c r="J4" s="10">
        <v>1.1126072499687301</v>
      </c>
      <c r="K4" s="10">
        <v>1.4226744976110199</v>
      </c>
      <c r="L4" s="10">
        <v>1.03274566603956</v>
      </c>
      <c r="M4" s="10">
        <v>1.6599348347851299</v>
      </c>
      <c r="N4" s="10">
        <v>1.9284132464287</v>
      </c>
      <c r="O4" s="10">
        <v>1.43680071448847</v>
      </c>
      <c r="P4" s="10">
        <v>1.81361177176059</v>
      </c>
      <c r="Q4" s="10">
        <v>2.1267025527544599</v>
      </c>
      <c r="R4" s="10">
        <v>1.9146241267418</v>
      </c>
      <c r="S4" s="10">
        <v>2.3575436305251398</v>
      </c>
      <c r="T4" s="10">
        <v>2.80384148530892</v>
      </c>
      <c r="U4" s="10"/>
      <c r="V4" s="10" t="s">
        <v>64</v>
      </c>
      <c r="W4" s="10">
        <v>0.320232722423203</v>
      </c>
      <c r="X4" s="10">
        <v>0.34707295981777397</v>
      </c>
      <c r="Y4" s="10">
        <v>0.446990379711798</v>
      </c>
      <c r="Z4" s="10">
        <v>0.42929996955544603</v>
      </c>
      <c r="AA4" s="10">
        <v>0.54763813516897197</v>
      </c>
      <c r="AB4" s="10">
        <v>0.57185843304948702</v>
      </c>
      <c r="AC4" s="10">
        <v>0.74045815364840895</v>
      </c>
      <c r="AD4" s="10">
        <v>0.75869620974747998</v>
      </c>
      <c r="AE4" s="10">
        <v>1.2088014799151801</v>
      </c>
      <c r="AF4" s="10">
        <v>1.2631182374649801</v>
      </c>
      <c r="AG4" s="10">
        <v>0.94114342514547</v>
      </c>
      <c r="AH4" s="10">
        <v>1.4471908710032</v>
      </c>
      <c r="AI4" s="10">
        <v>1.7184917203594801</v>
      </c>
      <c r="AJ4" s="10">
        <v>1.2744257610137399</v>
      </c>
      <c r="AK4" s="10">
        <v>1.5384744973508899</v>
      </c>
      <c r="AL4" s="10">
        <v>1.93324221779554</v>
      </c>
      <c r="AM4" s="10">
        <v>1.7281875861714799</v>
      </c>
      <c r="AN4" s="10">
        <v>2.1342160472674401</v>
      </c>
      <c r="AO4" s="10">
        <v>2.5623947320616698</v>
      </c>
      <c r="AP4" s="10"/>
      <c r="AQ4" s="10" t="s">
        <v>64</v>
      </c>
      <c r="AR4" s="4">
        <v>0.33368989423481699</v>
      </c>
      <c r="AS4" s="4">
        <v>0.36336337173065297</v>
      </c>
      <c r="AT4" s="4">
        <v>0.47658302566655802</v>
      </c>
      <c r="AU4" s="4">
        <v>0.45363444436532402</v>
      </c>
      <c r="AV4" s="4">
        <v>0.58982523018645105</v>
      </c>
      <c r="AW4" s="4">
        <v>0.61426787229890301</v>
      </c>
      <c r="AX4" s="4">
        <v>0.78983816923963701</v>
      </c>
      <c r="AY4" s="4">
        <v>0.81443977024540304</v>
      </c>
      <c r="AZ4" s="4">
        <v>1.5401802609993001</v>
      </c>
      <c r="BA4" s="4">
        <v>1.33876454736452</v>
      </c>
      <c r="BB4" s="4">
        <v>0.98137786786437797</v>
      </c>
      <c r="BC4" s="4">
        <v>1.56166567991404</v>
      </c>
      <c r="BD4" s="4">
        <v>1.8120181744509301</v>
      </c>
      <c r="BE4" s="4">
        <v>1.3144381126517899</v>
      </c>
      <c r="BF4" s="4">
        <v>1.6538376765926099</v>
      </c>
      <c r="BG4" s="4">
        <v>2.0022954488484301</v>
      </c>
      <c r="BH4" s="4">
        <v>1.7968516527720799</v>
      </c>
      <c r="BI4" s="4">
        <v>2.19524796201897</v>
      </c>
      <c r="BJ4" s="4">
        <v>2.6280175635342302</v>
      </c>
      <c r="BK4" s="10"/>
      <c r="BL4" s="10" t="s">
        <v>64</v>
      </c>
      <c r="BM4" s="10">
        <v>0.178265768020585</v>
      </c>
      <c r="BN4" s="10">
        <v>0.158565915922561</v>
      </c>
      <c r="BO4" s="10">
        <v>0.178265768020585</v>
      </c>
      <c r="BP4" s="10">
        <v>0.158565915922561</v>
      </c>
      <c r="BQ4" s="10">
        <v>0.27738078876503602</v>
      </c>
      <c r="BR4" s="10">
        <v>0.19528407446976501</v>
      </c>
      <c r="BS4" s="10">
        <v>0.464734744980213</v>
      </c>
      <c r="BT4" s="10">
        <v>0.29967953958764398</v>
      </c>
      <c r="BU4" s="10">
        <v>0.45932651784244999</v>
      </c>
      <c r="BV4" s="10">
        <v>0.53539128222124599</v>
      </c>
      <c r="BW4" s="10">
        <v>0.343862563174826</v>
      </c>
      <c r="BX4" s="10">
        <v>0.50651223478480301</v>
      </c>
      <c r="BY4" s="10">
        <v>0.78192402247171</v>
      </c>
      <c r="BZ4" s="10">
        <v>0.50000679240895896</v>
      </c>
      <c r="CA4" s="10">
        <v>0.66964556439794998</v>
      </c>
      <c r="CB4" s="10">
        <v>0.92922025482396897</v>
      </c>
      <c r="CC4" s="10">
        <v>0.66151804664748104</v>
      </c>
      <c r="CD4" s="10">
        <v>1.10764009740053</v>
      </c>
      <c r="CE4" s="10">
        <v>1.34434671061561</v>
      </c>
      <c r="CF4" s="10"/>
      <c r="CG4" s="10" t="s">
        <v>64</v>
      </c>
      <c r="CH4" s="10">
        <v>0.19486310381998001</v>
      </c>
      <c r="CI4" s="10">
        <v>0.17926411544073101</v>
      </c>
      <c r="CJ4" s="10">
        <v>0.19486310381998001</v>
      </c>
      <c r="CK4" s="10">
        <v>0.17926411544073101</v>
      </c>
      <c r="CL4" s="10">
        <v>0.24621755312844101</v>
      </c>
      <c r="CM4" s="10">
        <v>0.23896475590673699</v>
      </c>
      <c r="CN4" s="10">
        <v>0.49358518184306199</v>
      </c>
      <c r="CO4" s="10">
        <v>0.32599934220321602</v>
      </c>
      <c r="CP4" s="10">
        <v>0.39912989399271498</v>
      </c>
      <c r="CQ4" s="10">
        <v>0.45330828217156899</v>
      </c>
      <c r="CR4" s="10">
        <v>0.37772680307374101</v>
      </c>
      <c r="CS4" s="10">
        <v>0.61862447401740495</v>
      </c>
      <c r="CT4" s="10">
        <v>0.64853054178515201</v>
      </c>
      <c r="CU4" s="10">
        <v>0.60118658435469596</v>
      </c>
      <c r="CV4" s="10">
        <v>0.63770291138991397</v>
      </c>
      <c r="CW4" s="10">
        <v>0.82754282354931696</v>
      </c>
      <c r="CX4" s="10">
        <v>0.65251236390329403</v>
      </c>
      <c r="CY4" s="10">
        <v>0.805149446268836</v>
      </c>
      <c r="CZ4" s="10">
        <v>0.96024193685437198</v>
      </c>
      <c r="DA4" s="10"/>
      <c r="DB4" s="10" t="s">
        <v>64</v>
      </c>
      <c r="DC4" s="4">
        <v>0.30059999999999998</v>
      </c>
      <c r="DD4" s="4">
        <v>0.3261</v>
      </c>
      <c r="DE4" s="4">
        <v>0.43209999999999998</v>
      </c>
      <c r="DF4" s="4">
        <v>0.40639999999999998</v>
      </c>
      <c r="DG4" s="4">
        <v>0.51580000000000004</v>
      </c>
      <c r="DH4" s="4">
        <v>0.54449999999999998</v>
      </c>
      <c r="DI4" s="4">
        <v>0.71279999999999999</v>
      </c>
      <c r="DJ4" s="4">
        <v>0.69520000000000004</v>
      </c>
      <c r="DK4" s="4">
        <v>1.1709000000000001</v>
      </c>
      <c r="DL4" s="4">
        <v>1.1302000000000001</v>
      </c>
      <c r="DM4" s="4">
        <v>0.86439999999999995</v>
      </c>
      <c r="DN4" s="4">
        <v>1.2685</v>
      </c>
      <c r="DO4" s="4">
        <v>1.5138</v>
      </c>
      <c r="DP4" s="4">
        <v>1.1288</v>
      </c>
      <c r="DQ4" s="4">
        <v>1.3067</v>
      </c>
      <c r="DR4" s="4">
        <v>1.7228000000000001</v>
      </c>
      <c r="DS4" s="4">
        <v>1.5398000000000001</v>
      </c>
      <c r="DT4" s="4">
        <v>1.8543000000000001</v>
      </c>
      <c r="DU4" s="4">
        <v>2.1737000000000002</v>
      </c>
    </row>
    <row r="5" spans="1:125" x14ac:dyDescent="0.3">
      <c r="A5" s="10" t="s">
        <v>65</v>
      </c>
      <c r="B5" s="10">
        <v>0.25523290626659201</v>
      </c>
      <c r="C5" s="10">
        <v>0.27719508013906702</v>
      </c>
      <c r="D5" s="10">
        <v>0.34070772879157901</v>
      </c>
      <c r="E5" s="10">
        <v>0.31259142486667502</v>
      </c>
      <c r="F5" s="10">
        <v>0.42080360027718</v>
      </c>
      <c r="G5" s="10">
        <v>0.37076743306952298</v>
      </c>
      <c r="H5" s="10">
        <v>0.56897470636483605</v>
      </c>
      <c r="I5" s="10">
        <v>0.41034938563654799</v>
      </c>
      <c r="J5" s="10">
        <v>0.54312510658079105</v>
      </c>
      <c r="K5" s="10">
        <v>0.63898882281478397</v>
      </c>
      <c r="L5" s="10">
        <v>0.46166962654508797</v>
      </c>
      <c r="M5" s="10">
        <v>0.74416505680590594</v>
      </c>
      <c r="N5" s="10">
        <v>0.78915943177679604</v>
      </c>
      <c r="O5" s="10">
        <v>0.58989748856903601</v>
      </c>
      <c r="P5" s="10">
        <v>0.80245443074648004</v>
      </c>
      <c r="Q5" s="10">
        <v>0.92112911241974305</v>
      </c>
      <c r="R5" s="10">
        <v>0.78757651223680403</v>
      </c>
      <c r="S5" s="10">
        <v>1.0735630706713</v>
      </c>
      <c r="T5" s="10">
        <v>1.38514189979257</v>
      </c>
      <c r="U5" s="10"/>
      <c r="V5" s="10" t="s">
        <v>65</v>
      </c>
      <c r="W5" s="10">
        <v>0.12564571070469599</v>
      </c>
      <c r="X5" s="10">
        <v>0.139914742456899</v>
      </c>
      <c r="Y5" s="10">
        <v>0.164829765889696</v>
      </c>
      <c r="Z5" s="10">
        <v>0.164453836276062</v>
      </c>
      <c r="AA5" s="10">
        <v>0.24387318414190001</v>
      </c>
      <c r="AB5" s="10">
        <v>0.208583615073546</v>
      </c>
      <c r="AC5" s="10">
        <v>0.322524468420962</v>
      </c>
      <c r="AD5" s="10">
        <v>0.26229028692330397</v>
      </c>
      <c r="AE5" s="10">
        <v>0.30074085273849199</v>
      </c>
      <c r="AF5" s="10">
        <v>0.46936768680054303</v>
      </c>
      <c r="AG5" s="10">
        <v>0.32239519344461798</v>
      </c>
      <c r="AH5" s="10">
        <v>0.51551983448829397</v>
      </c>
      <c r="AI5" s="10">
        <v>0.63432221469563899</v>
      </c>
      <c r="AJ5" s="10">
        <v>0.45885786206026002</v>
      </c>
      <c r="AK5" s="10">
        <v>0.82007507272360303</v>
      </c>
      <c r="AL5" s="10">
        <v>0.79372624260454105</v>
      </c>
      <c r="AM5" s="10">
        <v>0.80328767449729899</v>
      </c>
      <c r="AN5" s="10">
        <v>1.1089801656568401</v>
      </c>
      <c r="AO5" s="10">
        <v>1.43298198900578</v>
      </c>
      <c r="AP5" s="10"/>
      <c r="AQ5" s="10" t="s">
        <v>65</v>
      </c>
      <c r="AR5" s="4">
        <v>0.136568350773318</v>
      </c>
      <c r="AS5" s="4">
        <v>0.15036422751306899</v>
      </c>
      <c r="AT5" s="4">
        <v>0.17243697075425601</v>
      </c>
      <c r="AU5" s="4">
        <v>0.175791748972949</v>
      </c>
      <c r="AV5" s="4">
        <v>0.26443718657898801</v>
      </c>
      <c r="AW5" s="4">
        <v>0.22096486913913799</v>
      </c>
      <c r="AX5" s="4">
        <v>0.34906057479513403</v>
      </c>
      <c r="AY5" s="4">
        <v>0.27700853430650901</v>
      </c>
      <c r="AZ5" s="4">
        <v>0.32319584716828298</v>
      </c>
      <c r="BA5" s="4">
        <v>0.49521766345310603</v>
      </c>
      <c r="BB5" s="4">
        <v>0.34343202356964497</v>
      </c>
      <c r="BC5" s="4">
        <v>0.54562714226998699</v>
      </c>
      <c r="BD5" s="4">
        <v>0.66881829189407405</v>
      </c>
      <c r="BE5" s="4">
        <v>0.47454152809153</v>
      </c>
      <c r="BF5" s="4">
        <v>0.83091400251635505</v>
      </c>
      <c r="BG5" s="4">
        <v>0.81315821997577198</v>
      </c>
      <c r="BH5" s="4">
        <v>0.77135911457717898</v>
      </c>
      <c r="BI5" s="4">
        <v>1.0879256844384</v>
      </c>
      <c r="BJ5" s="4">
        <v>1.40789492237294</v>
      </c>
      <c r="BK5" s="10"/>
      <c r="BL5" s="10" t="s">
        <v>65</v>
      </c>
      <c r="BM5" s="10">
        <v>0.261550228150568</v>
      </c>
      <c r="BN5" s="10">
        <v>0.244703567177213</v>
      </c>
      <c r="BO5" s="10">
        <v>0.261550228150568</v>
      </c>
      <c r="BP5" s="10">
        <v>0.244703567177213</v>
      </c>
      <c r="BQ5" s="10">
        <v>0.34650037147705698</v>
      </c>
      <c r="BR5" s="10">
        <v>0.31672405694654099</v>
      </c>
      <c r="BS5" s="10">
        <v>0.40716864089739202</v>
      </c>
      <c r="BT5" s="10">
        <v>0.33952330187373803</v>
      </c>
      <c r="BU5" s="10">
        <v>0.59321474581131906</v>
      </c>
      <c r="BV5" s="10">
        <v>0.47936735580302697</v>
      </c>
      <c r="BW5" s="10">
        <v>0.36295232021214702</v>
      </c>
      <c r="BX5" s="10">
        <v>0.61912509069157096</v>
      </c>
      <c r="BY5" s="10">
        <v>0.56821628548529501</v>
      </c>
      <c r="BZ5" s="10">
        <v>0.53722972482248599</v>
      </c>
      <c r="CA5" s="10">
        <v>0.66558791463989597</v>
      </c>
      <c r="CB5" s="10">
        <v>0.62954067827411198</v>
      </c>
      <c r="CC5" s="10">
        <v>0.58965026249179897</v>
      </c>
      <c r="CD5" s="10">
        <v>0.71153787655663603</v>
      </c>
      <c r="CE5" s="10">
        <v>0.96040967459624405</v>
      </c>
      <c r="CF5" s="10"/>
      <c r="CG5" s="10" t="s">
        <v>65</v>
      </c>
      <c r="CH5" s="10">
        <v>0.30311630093784497</v>
      </c>
      <c r="CI5" s="10">
        <v>0.308617176217786</v>
      </c>
      <c r="CJ5" s="10">
        <v>0.30311630093784497</v>
      </c>
      <c r="CK5" s="10">
        <v>0.308617176217786</v>
      </c>
      <c r="CL5" s="10">
        <v>0.34611548919058299</v>
      </c>
      <c r="CM5" s="10">
        <v>0.33803926768095399</v>
      </c>
      <c r="CN5" s="10">
        <v>0.46572027578106201</v>
      </c>
      <c r="CO5" s="10">
        <v>0.35444405290664799</v>
      </c>
      <c r="CP5" s="10">
        <v>0.51268655850212597</v>
      </c>
      <c r="CQ5" s="10">
        <v>0.563389873108467</v>
      </c>
      <c r="CR5" s="10">
        <v>0.38861266780732101</v>
      </c>
      <c r="CS5" s="10">
        <v>0.65915941157992197</v>
      </c>
      <c r="CT5" s="10">
        <v>0.70129677709404403</v>
      </c>
      <c r="CU5" s="10">
        <v>0.49492587350095801</v>
      </c>
      <c r="CV5" s="10">
        <v>0.70371822337807</v>
      </c>
      <c r="CW5" s="10">
        <v>0.78115720017399104</v>
      </c>
      <c r="CX5" s="10">
        <v>0.652397153725778</v>
      </c>
      <c r="CY5" s="10">
        <v>0.88649562475869503</v>
      </c>
      <c r="CZ5" s="10">
        <v>1.070413524863</v>
      </c>
      <c r="DA5" s="10"/>
      <c r="DB5" s="10" t="s">
        <v>65</v>
      </c>
      <c r="DC5" s="4">
        <v>0.125</v>
      </c>
      <c r="DD5" s="4">
        <v>0.14119999999999999</v>
      </c>
      <c r="DE5" s="4">
        <v>0.1507</v>
      </c>
      <c r="DF5" s="4">
        <v>0.15440000000000001</v>
      </c>
      <c r="DG5" s="4">
        <v>0.19789999999999999</v>
      </c>
      <c r="DH5" s="4">
        <v>0.16020000000000001</v>
      </c>
      <c r="DI5" s="4">
        <v>0.2319</v>
      </c>
      <c r="DJ5" s="4">
        <v>0.20979999999999999</v>
      </c>
      <c r="DK5" s="4">
        <v>0.26879999999999998</v>
      </c>
      <c r="DL5" s="4">
        <v>0.32619999999999999</v>
      </c>
      <c r="DM5" s="4">
        <v>0.2596</v>
      </c>
      <c r="DN5" s="4">
        <v>0.38650000000000001</v>
      </c>
      <c r="DO5" s="4">
        <v>0.49259999999999998</v>
      </c>
      <c r="DP5" s="4">
        <v>0.3624</v>
      </c>
      <c r="DQ5" s="4">
        <v>0.59719999999999995</v>
      </c>
      <c r="DR5" s="4">
        <v>0.61429999999999996</v>
      </c>
      <c r="DS5" s="4">
        <v>0.61939999999999995</v>
      </c>
      <c r="DT5" s="4">
        <v>0.84379999999999999</v>
      </c>
      <c r="DU5" s="4">
        <v>1.0747</v>
      </c>
    </row>
    <row r="6" spans="1:125" x14ac:dyDescent="0.3">
      <c r="A6" s="10" t="s">
        <v>66</v>
      </c>
      <c r="B6" s="10">
        <v>0.309353016686085</v>
      </c>
      <c r="C6" s="10">
        <v>0.33585186693135599</v>
      </c>
      <c r="D6" s="10">
        <v>0.39415779966126702</v>
      </c>
      <c r="E6" s="10">
        <v>0.39442793349440503</v>
      </c>
      <c r="F6" s="10">
        <v>0.44413337155011801</v>
      </c>
      <c r="G6" s="10">
        <v>0.50799264229871299</v>
      </c>
      <c r="H6" s="10">
        <v>0.56008469062240596</v>
      </c>
      <c r="I6" s="10">
        <v>0.73822187068659895</v>
      </c>
      <c r="J6" s="10">
        <v>0.90146002880739995</v>
      </c>
      <c r="K6" s="10">
        <v>0.98864125669171998</v>
      </c>
      <c r="L6" s="10">
        <v>0.884319622062259</v>
      </c>
      <c r="M6" s="10">
        <v>1.1878389299827501</v>
      </c>
      <c r="N6" s="10">
        <v>1.2945606933306599</v>
      </c>
      <c r="O6" s="10">
        <v>1.0985827651661599</v>
      </c>
      <c r="P6" s="10">
        <v>1.29364473503975</v>
      </c>
      <c r="Q6" s="10">
        <v>1.5519562435522301</v>
      </c>
      <c r="R6" s="10">
        <v>1.43708323378763</v>
      </c>
      <c r="S6" s="10">
        <v>1.8747977160525899</v>
      </c>
      <c r="T6" s="10">
        <v>2.5247575916107401</v>
      </c>
      <c r="U6" s="10"/>
      <c r="V6" s="10" t="s">
        <v>66</v>
      </c>
      <c r="W6" s="10">
        <v>0.34153381637871499</v>
      </c>
      <c r="X6" s="10">
        <v>0.36361780213726203</v>
      </c>
      <c r="Y6" s="10">
        <v>0.43890496675537</v>
      </c>
      <c r="Z6" s="10">
        <v>0.43046051261325502</v>
      </c>
      <c r="AA6" s="10">
        <v>0.50863412872160896</v>
      </c>
      <c r="AB6" s="10">
        <v>0.57752988839630004</v>
      </c>
      <c r="AC6" s="10">
        <v>0.65493917582701</v>
      </c>
      <c r="AD6" s="10">
        <v>0.773880644675215</v>
      </c>
      <c r="AE6" s="10">
        <v>0.86615447009736901</v>
      </c>
      <c r="AF6" s="10">
        <v>1.1295095006256901</v>
      </c>
      <c r="AG6" s="10">
        <v>1.00464353878659</v>
      </c>
      <c r="AH6" s="10">
        <v>1.27927484621289</v>
      </c>
      <c r="AI6" s="10">
        <v>1.42880853723572</v>
      </c>
      <c r="AJ6" s="10">
        <v>1.2570225121592999</v>
      </c>
      <c r="AK6" s="10">
        <v>1.4545358675955899</v>
      </c>
      <c r="AL6" s="10">
        <v>1.6549062539741199</v>
      </c>
      <c r="AM6" s="10">
        <v>1.6045443482211099</v>
      </c>
      <c r="AN6" s="10">
        <v>1.9614930011643199</v>
      </c>
      <c r="AO6" s="10">
        <v>2.55804194066714</v>
      </c>
      <c r="AP6" s="10"/>
      <c r="AQ6" s="10" t="s">
        <v>66</v>
      </c>
      <c r="AR6" s="4">
        <v>0.32064793577338002</v>
      </c>
      <c r="AS6" s="4">
        <v>0.34275983643920099</v>
      </c>
      <c r="AT6" s="4">
        <v>0.41449146964531502</v>
      </c>
      <c r="AU6" s="4">
        <v>0.40714429481016101</v>
      </c>
      <c r="AV6" s="4">
        <v>0.489494545209128</v>
      </c>
      <c r="AW6" s="4">
        <v>0.55401446014991396</v>
      </c>
      <c r="AX6" s="4">
        <v>0.633179316528789</v>
      </c>
      <c r="AY6" s="4">
        <v>0.72792819195886205</v>
      </c>
      <c r="AZ6" s="4">
        <v>0.84484626683103803</v>
      </c>
      <c r="BA6" s="4">
        <v>1.0245759853998599</v>
      </c>
      <c r="BB6" s="4">
        <v>0.94891297618650305</v>
      </c>
      <c r="BC6" s="4">
        <v>1.20861100587826</v>
      </c>
      <c r="BD6" s="4">
        <v>1.2937476888677799</v>
      </c>
      <c r="BE6" s="4">
        <v>1.1608044233238299</v>
      </c>
      <c r="BF6" s="4">
        <v>1.3754310089428501</v>
      </c>
      <c r="BG6" s="4">
        <v>1.4737841152456901</v>
      </c>
      <c r="BH6" s="4">
        <v>1.4507054348058801</v>
      </c>
      <c r="BI6" s="4">
        <v>1.8141331791422199</v>
      </c>
      <c r="BJ6" s="4">
        <v>2.3946217879664999</v>
      </c>
      <c r="BK6" s="10"/>
      <c r="BL6" s="10" t="s">
        <v>66</v>
      </c>
      <c r="BM6" s="10">
        <v>0.33955483076098703</v>
      </c>
      <c r="BN6" s="10">
        <v>0.36318515764169201</v>
      </c>
      <c r="BO6" s="10">
        <v>0.33955483076098703</v>
      </c>
      <c r="BP6" s="10">
        <v>0.36318515764169201</v>
      </c>
      <c r="BQ6" s="10">
        <v>0.51119042804210202</v>
      </c>
      <c r="BR6" s="10">
        <v>0.43527642741387601</v>
      </c>
      <c r="BS6" s="10">
        <v>0.678849871074793</v>
      </c>
      <c r="BT6" s="10">
        <v>0.60411542487769598</v>
      </c>
      <c r="BU6" s="10">
        <v>0.97944962792013601</v>
      </c>
      <c r="BV6" s="10">
        <v>0.78733219568771196</v>
      </c>
      <c r="BW6" s="10">
        <v>0.72932137509476103</v>
      </c>
      <c r="BX6" s="10">
        <v>0.95289109438368302</v>
      </c>
      <c r="BY6" s="10">
        <v>0.93096969136784402</v>
      </c>
      <c r="BZ6" s="10">
        <v>0.913147534920975</v>
      </c>
      <c r="CA6" s="10">
        <v>1.07437292757694</v>
      </c>
      <c r="CB6" s="10">
        <v>1.0681187216885599</v>
      </c>
      <c r="CC6" s="10">
        <v>1.0646912532777</v>
      </c>
      <c r="CD6" s="10">
        <v>1.1758182830867301</v>
      </c>
      <c r="CE6" s="10">
        <v>1.5438100240735499</v>
      </c>
      <c r="CF6" s="10"/>
      <c r="CG6" s="10" t="s">
        <v>66</v>
      </c>
      <c r="CH6" s="10">
        <v>0.41673297985239199</v>
      </c>
      <c r="CI6" s="10">
        <v>0.43222924418773101</v>
      </c>
      <c r="CJ6" s="10">
        <v>0.41673297985239199</v>
      </c>
      <c r="CK6" s="10">
        <v>0.43222924418773101</v>
      </c>
      <c r="CL6" s="10">
        <v>0.51949614843504899</v>
      </c>
      <c r="CM6" s="10">
        <v>0.614103322830028</v>
      </c>
      <c r="CN6" s="10">
        <v>0.80473206567380196</v>
      </c>
      <c r="CO6" s="10">
        <v>0.76522056351415702</v>
      </c>
      <c r="CP6" s="10">
        <v>1.0739205421998499</v>
      </c>
      <c r="CQ6" s="10">
        <v>1.00248131458362</v>
      </c>
      <c r="CR6" s="10">
        <v>0.89844564203308297</v>
      </c>
      <c r="CS6" s="10">
        <v>1.25956532664917</v>
      </c>
      <c r="CT6" s="10">
        <v>1.263890453703</v>
      </c>
      <c r="CU6" s="10">
        <v>1.0936889899395901</v>
      </c>
      <c r="CV6" s="10">
        <v>1.38108671033967</v>
      </c>
      <c r="CW6" s="10">
        <v>1.3938446101647399</v>
      </c>
      <c r="CX6" s="10">
        <v>1.40058407798205</v>
      </c>
      <c r="CY6" s="10">
        <v>1.6479071503379099</v>
      </c>
      <c r="CZ6" s="10">
        <v>2.08724746374005</v>
      </c>
      <c r="DA6" s="10"/>
      <c r="DB6" s="10" t="s">
        <v>66</v>
      </c>
      <c r="DC6" s="4">
        <v>0.27110000000000001</v>
      </c>
      <c r="DD6" s="4">
        <v>0.2833</v>
      </c>
      <c r="DE6" s="4">
        <v>0.32669999999999999</v>
      </c>
      <c r="DF6" s="4">
        <v>0.33729999999999999</v>
      </c>
      <c r="DG6" s="4">
        <v>0.39219999999999999</v>
      </c>
      <c r="DH6" s="4">
        <v>0.45440000000000003</v>
      </c>
      <c r="DI6" s="4">
        <v>0.51429999999999998</v>
      </c>
      <c r="DJ6" s="4">
        <v>0.60419999999999996</v>
      </c>
      <c r="DK6" s="4">
        <v>0.69220000000000004</v>
      </c>
      <c r="DL6" s="4">
        <v>0.84199999999999997</v>
      </c>
      <c r="DM6" s="4">
        <v>0.76680000000000004</v>
      </c>
      <c r="DN6" s="4">
        <v>0.97230000000000005</v>
      </c>
      <c r="DO6" s="4">
        <v>1.0639000000000001</v>
      </c>
      <c r="DP6" s="4">
        <v>0.93530000000000002</v>
      </c>
      <c r="DQ6" s="4">
        <v>1.0888</v>
      </c>
      <c r="DR6" s="4">
        <v>1.2454000000000001</v>
      </c>
      <c r="DS6" s="4">
        <v>1.1995</v>
      </c>
      <c r="DT6" s="4">
        <v>1.4782999999999999</v>
      </c>
      <c r="DU6" s="4">
        <v>1.9709000000000001</v>
      </c>
    </row>
    <row r="7" spans="1:125" x14ac:dyDescent="0.3">
      <c r="A7" s="10" t="s">
        <v>67</v>
      </c>
      <c r="B7" s="10">
        <v>0</v>
      </c>
      <c r="C7" s="10">
        <v>0</v>
      </c>
      <c r="D7" s="10">
        <v>0</v>
      </c>
      <c r="E7" s="10">
        <v>0</v>
      </c>
      <c r="F7" s="10">
        <v>0</v>
      </c>
      <c r="G7" s="10">
        <v>0</v>
      </c>
      <c r="H7" s="10">
        <v>0</v>
      </c>
      <c r="I7" s="10">
        <v>3.7501812059957403E-2</v>
      </c>
      <c r="J7" s="10">
        <v>8.2287007776011903E-3</v>
      </c>
      <c r="K7" s="10">
        <v>0.219365000170157</v>
      </c>
      <c r="L7" s="10">
        <v>7.3933126516936801E-2</v>
      </c>
      <c r="M7" s="10">
        <v>0.18414151938964901</v>
      </c>
      <c r="N7" s="10">
        <v>0.41278409178112802</v>
      </c>
      <c r="O7" s="10">
        <v>0.22556854261540801</v>
      </c>
      <c r="P7" s="10">
        <v>0.22439922268696599</v>
      </c>
      <c r="Q7" s="10">
        <v>0.62458403545548802</v>
      </c>
      <c r="R7" s="10">
        <v>0.455137682564417</v>
      </c>
      <c r="S7" s="10">
        <v>0.63027607380315298</v>
      </c>
      <c r="T7" s="10">
        <v>0.97587243524286804</v>
      </c>
      <c r="U7" s="10"/>
      <c r="V7" s="10" t="s">
        <v>67</v>
      </c>
      <c r="W7" s="10">
        <v>0</v>
      </c>
      <c r="X7" s="10">
        <v>0</v>
      </c>
      <c r="Y7" s="10">
        <v>0</v>
      </c>
      <c r="Z7" s="10">
        <v>0</v>
      </c>
      <c r="AA7" s="10">
        <v>0</v>
      </c>
      <c r="AB7" s="10">
        <v>0</v>
      </c>
      <c r="AC7" s="10">
        <v>0</v>
      </c>
      <c r="AD7" s="10">
        <v>4.7180044382439397E-2</v>
      </c>
      <c r="AE7" s="10">
        <v>1.0886681544851401E-2</v>
      </c>
      <c r="AF7" s="10">
        <v>0.249386008377006</v>
      </c>
      <c r="AG7" s="10">
        <v>9.3422621537831194E-2</v>
      </c>
      <c r="AH7" s="10">
        <v>0.226027177366521</v>
      </c>
      <c r="AI7" s="10">
        <v>0.46073981846463702</v>
      </c>
      <c r="AJ7" s="10">
        <v>0.26507120482679802</v>
      </c>
      <c r="AK7" s="10">
        <v>0.28260674390769502</v>
      </c>
      <c r="AL7" s="10">
        <v>0.70341311413671204</v>
      </c>
      <c r="AM7" s="10">
        <v>0.53381212993862104</v>
      </c>
      <c r="AN7" s="10">
        <v>0.68657533650823199</v>
      </c>
      <c r="AO7" s="10">
        <v>1.0766984107764599</v>
      </c>
      <c r="AP7" s="10"/>
      <c r="AQ7" s="10" t="s">
        <v>67</v>
      </c>
      <c r="AR7" s="4">
        <v>0</v>
      </c>
      <c r="AS7" s="4">
        <v>0</v>
      </c>
      <c r="AT7" s="4">
        <v>0</v>
      </c>
      <c r="AU7" s="4">
        <v>0</v>
      </c>
      <c r="AV7" s="4">
        <v>0</v>
      </c>
      <c r="AW7" s="4">
        <v>0</v>
      </c>
      <c r="AX7" s="4">
        <v>0</v>
      </c>
      <c r="AY7" s="4">
        <v>6.0472247680104799E-2</v>
      </c>
      <c r="AZ7" s="4">
        <v>1.4696978096517601E-2</v>
      </c>
      <c r="BA7" s="4">
        <v>0.28309430158718601</v>
      </c>
      <c r="BB7" s="4">
        <v>0.100746783636707</v>
      </c>
      <c r="BC7" s="4">
        <v>0.26516929814067902</v>
      </c>
      <c r="BD7" s="4">
        <v>0.48138479653912902</v>
      </c>
      <c r="BE7" s="4">
        <v>0.28949531930302003</v>
      </c>
      <c r="BF7" s="4">
        <v>0.332786065709747</v>
      </c>
      <c r="BG7" s="4">
        <v>0.73093788843621399</v>
      </c>
      <c r="BH7" s="4">
        <v>0.54564264990908995</v>
      </c>
      <c r="BI7" s="4">
        <v>0.72595088389448603</v>
      </c>
      <c r="BJ7" s="4">
        <v>1.15646681336646</v>
      </c>
      <c r="BK7" s="10"/>
      <c r="BL7" s="10" t="s">
        <v>67</v>
      </c>
      <c r="BM7" s="10">
        <v>2.4549438316069799E-2</v>
      </c>
      <c r="BN7" s="10">
        <v>2.53378661730859E-2</v>
      </c>
      <c r="BO7" s="10">
        <v>2.4549438316069799E-2</v>
      </c>
      <c r="BP7" s="10">
        <v>2.53378661730859E-2</v>
      </c>
      <c r="BQ7" s="10">
        <v>4.98412505770491E-2</v>
      </c>
      <c r="BR7" s="10">
        <v>3.08414835154876E-2</v>
      </c>
      <c r="BS7" s="10">
        <v>0.115719655972126</v>
      </c>
      <c r="BT7" s="10">
        <v>5.4708666221719902E-2</v>
      </c>
      <c r="BU7" s="10">
        <v>6.27065312932817E-2</v>
      </c>
      <c r="BV7" s="10">
        <v>0.18535141448495501</v>
      </c>
      <c r="BW7" s="10">
        <v>7.7255429685751095E-2</v>
      </c>
      <c r="BX7" s="10">
        <v>0.116704673597328</v>
      </c>
      <c r="BY7" s="10">
        <v>0.31243957365639202</v>
      </c>
      <c r="BZ7" s="10">
        <v>0.14335493024179599</v>
      </c>
      <c r="CA7" s="10">
        <v>0.15335583121629101</v>
      </c>
      <c r="CB7" s="10">
        <v>0.39754536951953801</v>
      </c>
      <c r="CC7" s="10">
        <v>0.29407282728026402</v>
      </c>
      <c r="CD7" s="10">
        <v>0.41450251615350903</v>
      </c>
      <c r="CE7" s="10">
        <v>0.753866214287777</v>
      </c>
      <c r="CF7" s="10"/>
      <c r="CG7" s="10" t="s">
        <v>67</v>
      </c>
      <c r="CH7" s="10">
        <v>3.0500781066817501E-2</v>
      </c>
      <c r="CI7" s="10">
        <v>3.1270465977122498E-2</v>
      </c>
      <c r="CJ7" s="10">
        <v>3.0500781066817501E-2</v>
      </c>
      <c r="CK7" s="10">
        <v>3.1270465977122498E-2</v>
      </c>
      <c r="CL7" s="10">
        <v>4.0697185162555799E-2</v>
      </c>
      <c r="CM7" s="10">
        <v>4.1071831484099701E-2</v>
      </c>
      <c r="CN7" s="10">
        <v>9.2930394803560301E-2</v>
      </c>
      <c r="CO7" s="10">
        <v>6.6009226886106595E-2</v>
      </c>
      <c r="CP7" s="10">
        <v>5.9137297853677599E-2</v>
      </c>
      <c r="CQ7" s="10">
        <v>0.18181287651313799</v>
      </c>
      <c r="CR7" s="10">
        <v>9.0490034938549499E-2</v>
      </c>
      <c r="CS7" s="10">
        <v>0.143601852005523</v>
      </c>
      <c r="CT7" s="10">
        <v>0.31763323263346599</v>
      </c>
      <c r="CU7" s="10">
        <v>0.18413556203327699</v>
      </c>
      <c r="CV7" s="10">
        <v>0.16686127558126501</v>
      </c>
      <c r="CW7" s="10">
        <v>0.478817183814847</v>
      </c>
      <c r="CX7" s="10">
        <v>0.334246318584621</v>
      </c>
      <c r="CY7" s="10">
        <v>0.45009238104805399</v>
      </c>
      <c r="CZ7" s="10">
        <v>0.69740904070535603</v>
      </c>
      <c r="DA7" s="10"/>
      <c r="DB7" s="10" t="s">
        <v>67</v>
      </c>
      <c r="DC7" s="4">
        <v>0</v>
      </c>
      <c r="DD7" s="4">
        <v>0</v>
      </c>
      <c r="DE7" s="4">
        <v>0</v>
      </c>
      <c r="DF7" s="4">
        <v>0</v>
      </c>
      <c r="DG7" s="4">
        <v>0</v>
      </c>
      <c r="DH7" s="4">
        <v>0</v>
      </c>
      <c r="DI7" s="4">
        <v>0</v>
      </c>
      <c r="DJ7" s="4">
        <v>4.2500000000000003E-2</v>
      </c>
      <c r="DK7" s="4">
        <v>1.0500000000000001E-2</v>
      </c>
      <c r="DL7" s="4">
        <v>0.24790000000000001</v>
      </c>
      <c r="DM7" s="4">
        <v>8.6800000000000002E-2</v>
      </c>
      <c r="DN7" s="4">
        <v>0.2155</v>
      </c>
      <c r="DO7" s="4">
        <v>0.44090000000000001</v>
      </c>
      <c r="DP7" s="4">
        <v>0.24959999999999999</v>
      </c>
      <c r="DQ7" s="4">
        <v>0.26340000000000002</v>
      </c>
      <c r="DR7" s="4">
        <v>0.68740000000000001</v>
      </c>
      <c r="DS7" s="4">
        <v>0.50180000000000002</v>
      </c>
      <c r="DT7" s="4">
        <v>0.64049999999999996</v>
      </c>
      <c r="DU7" s="4">
        <v>0.96130000000000004</v>
      </c>
    </row>
    <row r="8" spans="1:125" x14ac:dyDescent="0.3">
      <c r="A8" s="10" t="s">
        <v>68</v>
      </c>
      <c r="B8" s="10">
        <v>0.226324163906237</v>
      </c>
      <c r="C8" s="10">
        <v>0.24645986369037801</v>
      </c>
      <c r="D8" s="10">
        <v>0.32358863347498201</v>
      </c>
      <c r="E8" s="10">
        <v>0.30568630217230403</v>
      </c>
      <c r="F8" s="10">
        <v>0.38822012027682301</v>
      </c>
      <c r="G8" s="10">
        <v>0.45060589023731401</v>
      </c>
      <c r="H8" s="10">
        <v>0.52198355526798501</v>
      </c>
      <c r="I8" s="10">
        <v>0.79116458894450503</v>
      </c>
      <c r="J8" s="10">
        <v>0.87621074347431904</v>
      </c>
      <c r="K8" s="10">
        <v>1.6630758404695101</v>
      </c>
      <c r="L8" s="10">
        <v>1.21087560996719</v>
      </c>
      <c r="M8" s="10">
        <v>1.7356728212882899</v>
      </c>
      <c r="N8" s="10">
        <v>2.5511686013163901</v>
      </c>
      <c r="O8" s="10">
        <v>1.8767367428489801</v>
      </c>
      <c r="P8" s="10">
        <v>2.1354509391380398</v>
      </c>
      <c r="Q8" s="10">
        <v>3.1162644237123902</v>
      </c>
      <c r="R8" s="10">
        <v>2.69138350464653</v>
      </c>
      <c r="S8" s="10">
        <v>4.0031336429206696</v>
      </c>
      <c r="T8" s="10">
        <v>6.0777197432834997</v>
      </c>
      <c r="U8" s="10"/>
      <c r="V8" s="10" t="s">
        <v>68</v>
      </c>
      <c r="W8" s="10">
        <v>0.243783858731872</v>
      </c>
      <c r="X8" s="10">
        <v>0.26644785053827302</v>
      </c>
      <c r="Y8" s="10">
        <v>0.35710978571201601</v>
      </c>
      <c r="Z8" s="10">
        <v>0.33340580359283301</v>
      </c>
      <c r="AA8" s="10">
        <v>0.43037983412778302</v>
      </c>
      <c r="AB8" s="10">
        <v>0.50187591970641099</v>
      </c>
      <c r="AC8" s="10">
        <v>0.57865044685641298</v>
      </c>
      <c r="AD8" s="10">
        <v>0.89269050544606898</v>
      </c>
      <c r="AE8" s="10">
        <v>1.0238011636905899</v>
      </c>
      <c r="AF8" s="10">
        <v>1.90419618089708</v>
      </c>
      <c r="AG8" s="10">
        <v>1.3806063662363901</v>
      </c>
      <c r="AH8" s="10">
        <v>2.0509057981203198</v>
      </c>
      <c r="AI8" s="10">
        <v>2.9238558510336898</v>
      </c>
      <c r="AJ8" s="10">
        <v>2.1434854857029202</v>
      </c>
      <c r="AK8" s="10">
        <v>2.5453957592708898</v>
      </c>
      <c r="AL8" s="10">
        <v>3.7037025945745499</v>
      </c>
      <c r="AM8" s="10">
        <v>3.0742102660572899</v>
      </c>
      <c r="AN8" s="10">
        <v>4.7833469558751203</v>
      </c>
      <c r="AO8" s="10">
        <v>7.04953633595865</v>
      </c>
      <c r="AP8" s="10"/>
      <c r="AQ8" s="10" t="s">
        <v>68</v>
      </c>
      <c r="AR8" s="4">
        <v>0.219151574902026</v>
      </c>
      <c r="AS8" s="4">
        <v>0.23932018915621101</v>
      </c>
      <c r="AT8" s="4">
        <v>0.32201876360369702</v>
      </c>
      <c r="AU8" s="4">
        <v>0.29918019708113602</v>
      </c>
      <c r="AV8" s="4">
        <v>0.387215501295399</v>
      </c>
      <c r="AW8" s="4">
        <v>0.45009753626399301</v>
      </c>
      <c r="AX8" s="4">
        <v>0.51602679839788901</v>
      </c>
      <c r="AY8" s="4">
        <v>0.84416832581743295</v>
      </c>
      <c r="AZ8" s="4">
        <v>0.98530945371205303</v>
      </c>
      <c r="BA8" s="4">
        <v>1.79195172905339</v>
      </c>
      <c r="BB8" s="4">
        <v>1.273887923412</v>
      </c>
      <c r="BC8" s="4">
        <v>1.93229790042066</v>
      </c>
      <c r="BD8" s="4">
        <v>2.7847626587250498</v>
      </c>
      <c r="BE8" s="4">
        <v>2.0020277777609601</v>
      </c>
      <c r="BF8" s="4">
        <v>2.4205776792135998</v>
      </c>
      <c r="BG8" s="4">
        <v>3.5245355721932201</v>
      </c>
      <c r="BH8" s="4">
        <v>2.8877846092639401</v>
      </c>
      <c r="BI8" s="4">
        <v>4.5885507432258201</v>
      </c>
      <c r="BJ8" s="4">
        <v>6.7846715479544901</v>
      </c>
      <c r="BK8" s="10"/>
      <c r="BL8" s="10" t="s">
        <v>68</v>
      </c>
      <c r="BM8" s="10">
        <v>0.47567124576683001</v>
      </c>
      <c r="BN8" s="10">
        <v>0.484553694470923</v>
      </c>
      <c r="BO8" s="10">
        <v>0.47567124576683001</v>
      </c>
      <c r="BP8" s="10">
        <v>0.484553694470923</v>
      </c>
      <c r="BQ8" s="10">
        <v>0.96819056848014695</v>
      </c>
      <c r="BR8" s="10">
        <v>0.67858184656376197</v>
      </c>
      <c r="BS8" s="10">
        <v>1.61331171193608</v>
      </c>
      <c r="BT8" s="10">
        <v>1.2422826057935601</v>
      </c>
      <c r="BU8" s="10">
        <v>2.4408535292326898</v>
      </c>
      <c r="BV8" s="10">
        <v>2.5178563249560999</v>
      </c>
      <c r="BW8" s="10">
        <v>2.0424190379060998</v>
      </c>
      <c r="BX8" s="10">
        <v>2.98903428108349</v>
      </c>
      <c r="BY8" s="10">
        <v>3.4949286033662901</v>
      </c>
      <c r="BZ8" s="10">
        <v>2.9579236938942</v>
      </c>
      <c r="CA8" s="10">
        <v>3.85504329343487</v>
      </c>
      <c r="CB8" s="10">
        <v>4.4127987029870797</v>
      </c>
      <c r="CC8" s="10">
        <v>4.0468160907259101</v>
      </c>
      <c r="CD8" s="10">
        <v>5.7626536154466601</v>
      </c>
      <c r="CE8" s="10">
        <v>8.5087247288948795</v>
      </c>
      <c r="CF8" s="10"/>
      <c r="CG8" s="10" t="s">
        <v>68</v>
      </c>
      <c r="CH8" s="10">
        <v>0.46216290431555102</v>
      </c>
      <c r="CI8" s="10">
        <v>0.49352021588745998</v>
      </c>
      <c r="CJ8" s="10">
        <v>0.46216290431555102</v>
      </c>
      <c r="CK8" s="10">
        <v>0.49352021588745998</v>
      </c>
      <c r="CL8" s="10">
        <v>0.77208345056203598</v>
      </c>
      <c r="CM8" s="10">
        <v>0.83637444395690497</v>
      </c>
      <c r="CN8" s="10">
        <v>1.7478891335257201</v>
      </c>
      <c r="CO8" s="10">
        <v>1.2885785987059699</v>
      </c>
      <c r="CP8" s="10">
        <v>2.0151557669322799</v>
      </c>
      <c r="CQ8" s="10">
        <v>2.9244202849546301</v>
      </c>
      <c r="CR8" s="10">
        <v>2.1553815636560998</v>
      </c>
      <c r="CS8" s="10">
        <v>3.4495349067069299</v>
      </c>
      <c r="CT8" s="10">
        <v>4.2804317794976798</v>
      </c>
      <c r="CU8" s="10">
        <v>3.14102786196373</v>
      </c>
      <c r="CV8" s="10">
        <v>3.6532645790429599</v>
      </c>
      <c r="CW8" s="10">
        <v>5.0444310794623197</v>
      </c>
      <c r="CX8" s="10">
        <v>4.4258269181441401</v>
      </c>
      <c r="CY8" s="10">
        <v>6.4113658688112896</v>
      </c>
      <c r="CZ8" s="10">
        <v>9.1803214890970306</v>
      </c>
      <c r="DA8" s="10"/>
      <c r="DB8" s="10" t="s">
        <v>68</v>
      </c>
      <c r="DC8" s="4">
        <v>0.221</v>
      </c>
      <c r="DD8" s="4">
        <v>0.24179999999999999</v>
      </c>
      <c r="DE8" s="4">
        <v>0.33660000000000001</v>
      </c>
      <c r="DF8" s="4">
        <v>0.312</v>
      </c>
      <c r="DG8" s="4">
        <v>0.39839999999999998</v>
      </c>
      <c r="DH8" s="4">
        <v>0.48130000000000001</v>
      </c>
      <c r="DI8" s="4">
        <v>0.54159999999999997</v>
      </c>
      <c r="DJ8" s="4">
        <v>0.87519999999999998</v>
      </c>
      <c r="DK8" s="4">
        <v>1.0793999999999999</v>
      </c>
      <c r="DL8" s="4">
        <v>1.8987000000000001</v>
      </c>
      <c r="DM8" s="4">
        <v>1.3855</v>
      </c>
      <c r="DN8" s="4">
        <v>2.0956000000000001</v>
      </c>
      <c r="DO8" s="4">
        <v>2.9552</v>
      </c>
      <c r="DP8" s="4">
        <v>2.1791</v>
      </c>
      <c r="DQ8" s="4">
        <v>2.6219999999999999</v>
      </c>
      <c r="DR8" s="4">
        <v>3.7418999999999998</v>
      </c>
      <c r="DS8" s="4">
        <v>3.1353</v>
      </c>
      <c r="DT8" s="4">
        <v>4.8742999999999999</v>
      </c>
      <c r="DU8" s="4">
        <v>7.2168000000000001</v>
      </c>
    </row>
    <row r="9" spans="1:125" x14ac:dyDescent="0.3">
      <c r="A9" s="10" t="s">
        <v>69</v>
      </c>
      <c r="B9" s="10">
        <v>0</v>
      </c>
      <c r="C9" s="10">
        <v>0</v>
      </c>
      <c r="D9" s="10">
        <v>0</v>
      </c>
      <c r="E9" s="10">
        <v>0</v>
      </c>
      <c r="F9" s="10">
        <v>0</v>
      </c>
      <c r="G9" s="10">
        <v>0</v>
      </c>
      <c r="H9" s="10">
        <v>0</v>
      </c>
      <c r="I9" s="10">
        <v>7.4501347323695802E-2</v>
      </c>
      <c r="J9" s="10">
        <v>9.3182807567830494E-3</v>
      </c>
      <c r="K9" s="10">
        <v>0.61926825328967705</v>
      </c>
      <c r="L9" s="10">
        <v>0.19219818515599499</v>
      </c>
      <c r="M9" s="10">
        <v>0.43356324605906199</v>
      </c>
      <c r="N9" s="10">
        <v>1.02711844408283</v>
      </c>
      <c r="O9" s="10">
        <v>0.52634414041586197</v>
      </c>
      <c r="P9" s="10">
        <v>0.56511683428155102</v>
      </c>
      <c r="Q9" s="10">
        <v>1.3541028981983101</v>
      </c>
      <c r="R9" s="10">
        <v>0.92706264660193205</v>
      </c>
      <c r="S9" s="10">
        <v>1.31353245070967</v>
      </c>
      <c r="T9" s="10">
        <v>1.91350693994418</v>
      </c>
      <c r="U9" s="10"/>
      <c r="V9" s="10" t="s">
        <v>69</v>
      </c>
      <c r="W9" s="10">
        <v>0</v>
      </c>
      <c r="X9" s="10">
        <v>0</v>
      </c>
      <c r="Y9" s="10">
        <v>0</v>
      </c>
      <c r="Z9" s="10">
        <v>0</v>
      </c>
      <c r="AA9" s="10">
        <v>0</v>
      </c>
      <c r="AB9" s="10">
        <v>0</v>
      </c>
      <c r="AC9" s="10">
        <v>0</v>
      </c>
      <c r="AD9" s="10">
        <v>9.3908104673699103E-2</v>
      </c>
      <c r="AE9" s="10">
        <v>1.5146938177069001E-2</v>
      </c>
      <c r="AF9" s="10">
        <v>0.70725970908255797</v>
      </c>
      <c r="AG9" s="10">
        <v>0.213922909111562</v>
      </c>
      <c r="AH9" s="10">
        <v>0.51577521559986494</v>
      </c>
      <c r="AI9" s="10">
        <v>1.1656719759621099</v>
      </c>
      <c r="AJ9" s="10">
        <v>0.57412348787833001</v>
      </c>
      <c r="AK9" s="10">
        <v>0.66663034459320802</v>
      </c>
      <c r="AL9" s="10">
        <v>1.51201489358555</v>
      </c>
      <c r="AM9" s="10">
        <v>1.01985852851603</v>
      </c>
      <c r="AN9" s="10">
        <v>1.45660855334163</v>
      </c>
      <c r="AO9" s="10">
        <v>2.0898129685339399</v>
      </c>
      <c r="AP9" s="10"/>
      <c r="AQ9" s="10" t="s">
        <v>69</v>
      </c>
      <c r="AR9" s="4">
        <v>0</v>
      </c>
      <c r="AS9" s="4">
        <v>0</v>
      </c>
      <c r="AT9" s="4">
        <v>0</v>
      </c>
      <c r="AU9" s="4">
        <v>0</v>
      </c>
      <c r="AV9" s="4">
        <v>0</v>
      </c>
      <c r="AW9" s="4">
        <v>0</v>
      </c>
      <c r="AX9" s="4">
        <v>0</v>
      </c>
      <c r="AY9" s="4">
        <v>7.4675191439505101E-2</v>
      </c>
      <c r="AZ9" s="4">
        <v>1.1508787270157399E-2</v>
      </c>
      <c r="BA9" s="4">
        <v>0.68605514919864796</v>
      </c>
      <c r="BB9" s="4">
        <v>0.167049275291213</v>
      </c>
      <c r="BC9" s="4">
        <v>0.48656860497241999</v>
      </c>
      <c r="BD9" s="4">
        <v>1.0291882080000501</v>
      </c>
      <c r="BE9" s="4">
        <v>0.48201577782618499</v>
      </c>
      <c r="BF9" s="4">
        <v>0.55160486529764496</v>
      </c>
      <c r="BG9" s="4">
        <v>1.4518110965101301</v>
      </c>
      <c r="BH9" s="4">
        <v>0.89485583390844503</v>
      </c>
      <c r="BI9" s="4">
        <v>1.54892310743002</v>
      </c>
      <c r="BJ9" s="4">
        <v>1.8190653331843201</v>
      </c>
      <c r="BK9" s="10"/>
      <c r="BL9" s="10" t="s">
        <v>69</v>
      </c>
      <c r="BM9" s="10">
        <v>4.6741067110893701E-2</v>
      </c>
      <c r="BN9" s="10">
        <v>6.2024475154430603E-2</v>
      </c>
      <c r="BO9" s="10">
        <v>4.6741067110893701E-2</v>
      </c>
      <c r="BP9" s="10">
        <v>6.2024475154430603E-2</v>
      </c>
      <c r="BQ9" s="10">
        <v>0.107721815624265</v>
      </c>
      <c r="BR9" s="10">
        <v>7.4079780091056702E-2</v>
      </c>
      <c r="BS9" s="10">
        <v>0.22849546715410901</v>
      </c>
      <c r="BT9" s="10">
        <v>0.12745591735808701</v>
      </c>
      <c r="BU9" s="10">
        <v>0.19138189251041501</v>
      </c>
      <c r="BV9" s="10">
        <v>0.31911381168191999</v>
      </c>
      <c r="BW9" s="10">
        <v>0.196858823275989</v>
      </c>
      <c r="BX9" s="10">
        <v>0.37936039370762897</v>
      </c>
      <c r="BY9" s="10">
        <v>0.52334880840881004</v>
      </c>
      <c r="BZ9" s="10">
        <v>0.42469298632477898</v>
      </c>
      <c r="CA9" s="10">
        <v>0.57046063857973694</v>
      </c>
      <c r="CB9" s="10">
        <v>0.64692388658123801</v>
      </c>
      <c r="CC9" s="10">
        <v>0.46589577756627198</v>
      </c>
      <c r="CD9" s="10">
        <v>0.87013574513674796</v>
      </c>
      <c r="CE9" s="10">
        <v>1.46439349096307</v>
      </c>
      <c r="CF9" s="10"/>
      <c r="CG9" s="10" t="s">
        <v>69</v>
      </c>
      <c r="CH9" s="10">
        <v>4.5727848402090897E-2</v>
      </c>
      <c r="CI9" s="10">
        <v>7.1564656044661903E-2</v>
      </c>
      <c r="CJ9" s="10">
        <v>4.5727848402090897E-2</v>
      </c>
      <c r="CK9" s="10">
        <v>7.1564656044661903E-2</v>
      </c>
      <c r="CL9" s="10">
        <v>8.0601789411257896E-2</v>
      </c>
      <c r="CM9" s="10">
        <v>7.4183220761607105E-2</v>
      </c>
      <c r="CN9" s="10">
        <v>0.23130926829162701</v>
      </c>
      <c r="CO9" s="10">
        <v>0.16437803392251801</v>
      </c>
      <c r="CP9" s="10">
        <v>0.1205575734261</v>
      </c>
      <c r="CQ9" s="10">
        <v>0.44751107526301898</v>
      </c>
      <c r="CR9" s="10">
        <v>0.24088652673055899</v>
      </c>
      <c r="CS9" s="10">
        <v>0.52890477668429103</v>
      </c>
      <c r="CT9" s="10">
        <v>0.73246476056283205</v>
      </c>
      <c r="CU9" s="10">
        <v>0.51767317580052097</v>
      </c>
      <c r="CV9" s="10">
        <v>0.615581508385034</v>
      </c>
      <c r="CW9" s="10">
        <v>0.95416744049490698</v>
      </c>
      <c r="CX9" s="10">
        <v>0.65788449573801899</v>
      </c>
      <c r="CY9" s="10">
        <v>1.1689503100162999</v>
      </c>
      <c r="CZ9" s="10">
        <v>1.72131982446767</v>
      </c>
      <c r="DA9" s="10"/>
      <c r="DB9" s="10" t="s">
        <v>69</v>
      </c>
      <c r="DC9" s="4">
        <v>0</v>
      </c>
      <c r="DD9" s="4">
        <v>0</v>
      </c>
      <c r="DE9" s="4">
        <v>0</v>
      </c>
      <c r="DF9" s="4">
        <v>0</v>
      </c>
      <c r="DG9" s="4">
        <v>0</v>
      </c>
      <c r="DH9" s="4">
        <v>0</v>
      </c>
      <c r="DI9" s="4">
        <v>0</v>
      </c>
      <c r="DJ9" s="4">
        <v>5.0900000000000001E-2</v>
      </c>
      <c r="DK9" s="4">
        <v>5.5999999999999999E-3</v>
      </c>
      <c r="DL9" s="4">
        <v>0.4874</v>
      </c>
      <c r="DM9" s="4">
        <v>0.11409999999999999</v>
      </c>
      <c r="DN9" s="4">
        <v>0.30740000000000001</v>
      </c>
      <c r="DO9" s="4">
        <v>0.85260000000000002</v>
      </c>
      <c r="DP9" s="4">
        <v>0.37480000000000002</v>
      </c>
      <c r="DQ9" s="4">
        <v>0.37780000000000002</v>
      </c>
      <c r="DR9" s="4">
        <v>1.1246</v>
      </c>
      <c r="DS9" s="4">
        <v>0.68859999999999999</v>
      </c>
      <c r="DT9" s="4">
        <v>1.1801999999999999</v>
      </c>
      <c r="DU9" s="4">
        <v>1.5119</v>
      </c>
    </row>
    <row r="10" spans="1:125" x14ac:dyDescent="0.3">
      <c r="A10" s="10" t="s">
        <v>70</v>
      </c>
      <c r="B10" s="10">
        <v>3.2452951209372603E-2</v>
      </c>
      <c r="C10" s="10">
        <v>3.7577840138048303E-2</v>
      </c>
      <c r="D10" s="10">
        <v>4.4298404584550699E-2</v>
      </c>
      <c r="E10" s="10">
        <v>4.5912481933333998E-2</v>
      </c>
      <c r="F10" s="10">
        <v>5.3907610921348402E-2</v>
      </c>
      <c r="G10" s="10">
        <v>6.7834958060653899E-2</v>
      </c>
      <c r="H10" s="10">
        <v>6.9886517608822002E-2</v>
      </c>
      <c r="I10" s="10">
        <v>0.18787702353122299</v>
      </c>
      <c r="J10" s="10">
        <v>0.17623299565072001</v>
      </c>
      <c r="K10" s="10">
        <v>0.414978539980082</v>
      </c>
      <c r="L10" s="10">
        <v>0.32308276218915699</v>
      </c>
      <c r="M10" s="10">
        <v>0.70039151995055005</v>
      </c>
      <c r="N10" s="10">
        <v>0.753865050045462</v>
      </c>
      <c r="O10" s="10">
        <v>0.69953849427622605</v>
      </c>
      <c r="P10" s="10">
        <v>0.75993989982144206</v>
      </c>
      <c r="Q10" s="10">
        <v>1.1356957519100499</v>
      </c>
      <c r="R10" s="10">
        <v>0.93403072259736797</v>
      </c>
      <c r="S10" s="10">
        <v>1.45707599275515</v>
      </c>
      <c r="T10" s="10">
        <v>2.5975659689163999</v>
      </c>
      <c r="U10" s="10"/>
      <c r="V10" s="10" t="s">
        <v>70</v>
      </c>
      <c r="W10" s="10">
        <v>3.4870147762041302E-2</v>
      </c>
      <c r="X10" s="10">
        <v>3.9981455598219903E-2</v>
      </c>
      <c r="Y10" s="10">
        <v>4.8839051156657202E-2</v>
      </c>
      <c r="Z10" s="10">
        <v>4.9838733874416202E-2</v>
      </c>
      <c r="AA10" s="10">
        <v>6.0178545833271299E-2</v>
      </c>
      <c r="AB10" s="10">
        <v>7.4646760000672704E-2</v>
      </c>
      <c r="AC10" s="10">
        <v>8.0147613724112596E-2</v>
      </c>
      <c r="AD10" s="10">
        <v>0.20372855985444899</v>
      </c>
      <c r="AE10" s="10">
        <v>0.193134928427075</v>
      </c>
      <c r="AF10" s="10">
        <v>0.479191445944331</v>
      </c>
      <c r="AG10" s="10">
        <v>0.36203035152963697</v>
      </c>
      <c r="AH10" s="10">
        <v>0.75309085953168298</v>
      </c>
      <c r="AI10" s="10">
        <v>0.89487326773473697</v>
      </c>
      <c r="AJ10" s="10">
        <v>0.79036423239817699</v>
      </c>
      <c r="AK10" s="10">
        <v>0.86178919849185898</v>
      </c>
      <c r="AL10" s="10">
        <v>1.32880040206941</v>
      </c>
      <c r="AM10" s="10">
        <v>1.05937475073411</v>
      </c>
      <c r="AN10" s="10">
        <v>1.61193016348394</v>
      </c>
      <c r="AO10" s="10">
        <v>2.84468507035914</v>
      </c>
      <c r="AP10" s="10"/>
      <c r="AQ10" s="10" t="s">
        <v>70</v>
      </c>
      <c r="AR10" s="4">
        <v>3.8438609202563298E-2</v>
      </c>
      <c r="AS10" s="4">
        <v>4.3046421282796801E-2</v>
      </c>
      <c r="AT10" s="4">
        <v>5.32144954127357E-2</v>
      </c>
      <c r="AU10" s="4">
        <v>5.3617186823225998E-2</v>
      </c>
      <c r="AV10" s="4">
        <v>6.5279747494370002E-2</v>
      </c>
      <c r="AW10" s="4">
        <v>7.8462031000292698E-2</v>
      </c>
      <c r="AX10" s="4">
        <v>8.5514079267431306E-2</v>
      </c>
      <c r="AY10" s="4">
        <v>0.20164198176848999</v>
      </c>
      <c r="AZ10" s="4">
        <v>0.19639621660117901</v>
      </c>
      <c r="BA10" s="4">
        <v>0.44385775147148798</v>
      </c>
      <c r="BB10" s="4">
        <v>0.321503194403718</v>
      </c>
      <c r="BC10" s="4">
        <v>0.72150440735551002</v>
      </c>
      <c r="BD10" s="4">
        <v>0.80589749503090902</v>
      </c>
      <c r="BE10" s="4">
        <v>0.74983759939169503</v>
      </c>
      <c r="BF10" s="4">
        <v>0.79203961759431896</v>
      </c>
      <c r="BG10" s="4">
        <v>1.17227712217405</v>
      </c>
      <c r="BH10" s="4">
        <v>0.91668019939565404</v>
      </c>
      <c r="BI10" s="4">
        <v>1.3804423386851801</v>
      </c>
      <c r="BJ10" s="4">
        <v>2.4274647180775002</v>
      </c>
      <c r="BK10" s="10"/>
      <c r="BL10" s="10" t="s">
        <v>70</v>
      </c>
      <c r="BM10" s="10">
        <v>7.3129456437871998E-2</v>
      </c>
      <c r="BN10" s="10">
        <v>9.3038150258736005E-2</v>
      </c>
      <c r="BO10" s="10">
        <v>7.3129456437871998E-2</v>
      </c>
      <c r="BP10" s="10">
        <v>9.3038150258736005E-2</v>
      </c>
      <c r="BQ10" s="10">
        <v>0.18634248116746499</v>
      </c>
      <c r="BR10" s="10">
        <v>0.12646499596633001</v>
      </c>
      <c r="BS10" s="10">
        <v>0.31985511790036197</v>
      </c>
      <c r="BT10" s="10">
        <v>0.30669561854857103</v>
      </c>
      <c r="BU10" s="10">
        <v>0.463236962994232</v>
      </c>
      <c r="BV10" s="10">
        <v>0.39149978593815399</v>
      </c>
      <c r="BW10" s="10">
        <v>0.50916630890359504</v>
      </c>
      <c r="BX10" s="10">
        <v>0.79121546976123203</v>
      </c>
      <c r="BY10" s="10">
        <v>0.52182842913099203</v>
      </c>
      <c r="BZ10" s="10">
        <v>0.85019684907720605</v>
      </c>
      <c r="CA10" s="10">
        <v>0.49696619142999499</v>
      </c>
      <c r="CB10" s="10">
        <v>0.67044765527741701</v>
      </c>
      <c r="CC10" s="10">
        <v>0.54570768539197501</v>
      </c>
      <c r="CD10" s="10">
        <v>0.88888732882436605</v>
      </c>
      <c r="CE10" s="10">
        <v>1.8192272921893</v>
      </c>
      <c r="CF10" s="10"/>
      <c r="CG10" s="10" t="s">
        <v>70</v>
      </c>
      <c r="CH10" s="10">
        <v>8.9026492799335E-2</v>
      </c>
      <c r="CI10" s="10">
        <v>0.104181356911333</v>
      </c>
      <c r="CJ10" s="10">
        <v>8.9026492799335E-2</v>
      </c>
      <c r="CK10" s="10">
        <v>0.104181356911333</v>
      </c>
      <c r="CL10" s="10">
        <v>0.157230807803104</v>
      </c>
      <c r="CM10" s="10">
        <v>0.167329927547479</v>
      </c>
      <c r="CN10" s="10">
        <v>0.33599017138230802</v>
      </c>
      <c r="CO10" s="10">
        <v>0.37496764764429302</v>
      </c>
      <c r="CP10" s="10">
        <v>0.358253789654851</v>
      </c>
      <c r="CQ10" s="10">
        <v>0.44138367599280398</v>
      </c>
      <c r="CR10" s="10">
        <v>0.62718845845349802</v>
      </c>
      <c r="CS10" s="10">
        <v>1.1343671748119299</v>
      </c>
      <c r="CT10" s="10">
        <v>0.69749396914578998</v>
      </c>
      <c r="CU10" s="10">
        <v>1.0864404674822501</v>
      </c>
      <c r="CV10" s="10">
        <v>0.76275502939523798</v>
      </c>
      <c r="CW10" s="10">
        <v>0.97493771936670304</v>
      </c>
      <c r="CX10" s="10">
        <v>0.86785850803219899</v>
      </c>
      <c r="CY10" s="10">
        <v>1.2273979431033999</v>
      </c>
      <c r="CZ10" s="10">
        <v>2.2055698797833099</v>
      </c>
      <c r="DA10" s="10"/>
      <c r="DB10" s="10" t="s">
        <v>70</v>
      </c>
      <c r="DC10" s="4">
        <v>3.4599999999999999E-2</v>
      </c>
      <c r="DD10" s="4">
        <v>3.6799999999999999E-2</v>
      </c>
      <c r="DE10" s="4">
        <v>4.4699999999999997E-2</v>
      </c>
      <c r="DF10" s="4">
        <v>4.6100000000000002E-2</v>
      </c>
      <c r="DG10" s="4">
        <v>5.8099999999999999E-2</v>
      </c>
      <c r="DH10" s="4">
        <v>7.0300000000000001E-2</v>
      </c>
      <c r="DI10" s="4">
        <v>7.9100000000000004E-2</v>
      </c>
      <c r="DJ10" s="4">
        <v>0.20519999999999999</v>
      </c>
      <c r="DK10" s="4">
        <v>0.2586</v>
      </c>
      <c r="DL10" s="4">
        <v>0.38059999999999999</v>
      </c>
      <c r="DM10" s="4">
        <v>0.32200000000000001</v>
      </c>
      <c r="DN10" s="4">
        <v>0.70760000000000001</v>
      </c>
      <c r="DO10" s="4">
        <v>0.66639999999999999</v>
      </c>
      <c r="DP10" s="4">
        <v>0.65269999999999995</v>
      </c>
      <c r="DQ10" s="4">
        <v>0.79279999999999995</v>
      </c>
      <c r="DR10" s="4">
        <v>0.95289999999999997</v>
      </c>
      <c r="DS10" s="4">
        <v>0.78420000000000001</v>
      </c>
      <c r="DT10" s="4">
        <v>1.1857</v>
      </c>
      <c r="DU10" s="4">
        <v>2.0419</v>
      </c>
    </row>
    <row r="11" spans="1:125" x14ac:dyDescent="0.3">
      <c r="A11" s="10" t="s">
        <v>71</v>
      </c>
      <c r="B11" s="10">
        <v>0</v>
      </c>
      <c r="C11" s="10">
        <v>0</v>
      </c>
      <c r="D11" s="10">
        <v>0</v>
      </c>
      <c r="E11" s="10">
        <v>0</v>
      </c>
      <c r="F11" s="10">
        <v>0</v>
      </c>
      <c r="G11" s="10">
        <v>0</v>
      </c>
      <c r="H11" s="10">
        <v>0</v>
      </c>
      <c r="I11" s="10">
        <v>0.111191217715728</v>
      </c>
      <c r="J11" s="10">
        <v>9.8224440045136894E-3</v>
      </c>
      <c r="K11" s="10">
        <v>2.36016127966661</v>
      </c>
      <c r="L11" s="10">
        <v>0.770833737757884</v>
      </c>
      <c r="M11" s="10">
        <v>1.1289248945786201</v>
      </c>
      <c r="N11" s="10">
        <v>4.0781557064571903</v>
      </c>
      <c r="O11" s="10">
        <v>2.0763882053342599</v>
      </c>
      <c r="P11" s="10">
        <v>1.10188527883804</v>
      </c>
      <c r="Q11" s="10">
        <v>5.8349703704615203</v>
      </c>
      <c r="R11" s="10">
        <v>3.4659355755477801</v>
      </c>
      <c r="S11" s="10">
        <v>5.4836640175950704</v>
      </c>
      <c r="T11" s="10">
        <v>6.1323721471449399</v>
      </c>
      <c r="U11" s="10"/>
      <c r="V11" s="10" t="s">
        <v>71</v>
      </c>
      <c r="W11" s="10">
        <v>0</v>
      </c>
      <c r="X11" s="10">
        <v>0</v>
      </c>
      <c r="Y11" s="10">
        <v>0</v>
      </c>
      <c r="Z11" s="10">
        <v>0</v>
      </c>
      <c r="AA11" s="10">
        <v>0</v>
      </c>
      <c r="AB11" s="10">
        <v>0</v>
      </c>
      <c r="AC11" s="10">
        <v>0</v>
      </c>
      <c r="AD11" s="10">
        <v>0.12341208849646799</v>
      </c>
      <c r="AE11" s="10">
        <v>1.1963718731055799E-2</v>
      </c>
      <c r="AF11" s="10">
        <v>2.4944079714171399</v>
      </c>
      <c r="AG11" s="10">
        <v>0.81543080083246999</v>
      </c>
      <c r="AH11" s="10">
        <v>1.21240019267818</v>
      </c>
      <c r="AI11" s="10">
        <v>4.3339858164943097</v>
      </c>
      <c r="AJ11" s="10">
        <v>2.2027232528676799</v>
      </c>
      <c r="AK11" s="10">
        <v>1.17127520148063</v>
      </c>
      <c r="AL11" s="10">
        <v>5.8632284662306198</v>
      </c>
      <c r="AM11" s="10">
        <v>3.6153042604099701</v>
      </c>
      <c r="AN11" s="10">
        <v>5.7104129660138403</v>
      </c>
      <c r="AO11" s="10">
        <v>6.3839477065699004</v>
      </c>
      <c r="AP11" s="10"/>
      <c r="AQ11" s="10" t="s">
        <v>71</v>
      </c>
      <c r="AR11" s="4">
        <v>0</v>
      </c>
      <c r="AS11" s="4">
        <v>0</v>
      </c>
      <c r="AT11" s="4">
        <v>0</v>
      </c>
      <c r="AU11" s="4">
        <v>0</v>
      </c>
      <c r="AV11" s="4">
        <v>0</v>
      </c>
      <c r="AW11" s="4">
        <v>0</v>
      </c>
      <c r="AX11" s="4">
        <v>0</v>
      </c>
      <c r="AY11" s="4">
        <v>0.15120885392956901</v>
      </c>
      <c r="AZ11" s="4">
        <v>1.5609129842241699E-2</v>
      </c>
      <c r="BA11" s="4">
        <v>2.5785268538250299</v>
      </c>
      <c r="BB11" s="4">
        <v>0.88659680290112997</v>
      </c>
      <c r="BC11" s="4">
        <v>1.3460271244556601</v>
      </c>
      <c r="BD11" s="4">
        <v>4.8110234421621998</v>
      </c>
      <c r="BE11" s="4">
        <v>2.37908483235136</v>
      </c>
      <c r="BF11" s="4">
        <v>1.3304356198620999</v>
      </c>
      <c r="BG11" s="4">
        <v>6.4285189549389798</v>
      </c>
      <c r="BH11" s="4">
        <v>3.96759187868307</v>
      </c>
      <c r="BI11" s="4">
        <v>6.2807307854823904</v>
      </c>
      <c r="BJ11" s="4">
        <v>6.9812359176330796</v>
      </c>
      <c r="BK11" s="10"/>
      <c r="BL11" s="10" t="s">
        <v>71</v>
      </c>
      <c r="BM11" s="10">
        <v>2.5379124090376898E-3</v>
      </c>
      <c r="BN11" s="10">
        <v>2.54023848130084E-2</v>
      </c>
      <c r="BO11" s="10">
        <v>2.5379124090376898E-3</v>
      </c>
      <c r="BP11" s="10">
        <v>2.54023848130084E-2</v>
      </c>
      <c r="BQ11" s="10">
        <v>0.18046065821186599</v>
      </c>
      <c r="BR11" s="10">
        <v>9.0741972403401303E-2</v>
      </c>
      <c r="BS11" s="10">
        <v>0.51723865721426099</v>
      </c>
      <c r="BT11" s="10">
        <v>0.30096285961972702</v>
      </c>
      <c r="BU11" s="10">
        <v>0.57745626609261502</v>
      </c>
      <c r="BV11" s="10">
        <v>0.91268341127535901</v>
      </c>
      <c r="BW11" s="10">
        <v>0.57263698103810501</v>
      </c>
      <c r="BX11" s="10">
        <v>0.764363356527889</v>
      </c>
      <c r="BY11" s="10">
        <v>1.4979771516176601</v>
      </c>
      <c r="BZ11" s="10">
        <v>0.85298365414252297</v>
      </c>
      <c r="CA11" s="10">
        <v>0.86898327370259199</v>
      </c>
      <c r="CB11" s="10">
        <v>1.24305023699897</v>
      </c>
      <c r="CC11" s="10">
        <v>0.863491138472542</v>
      </c>
      <c r="CD11" s="10">
        <v>2.0636530399857098</v>
      </c>
      <c r="CE11" s="10">
        <v>2.0270957460293499</v>
      </c>
      <c r="CF11" s="10"/>
      <c r="CG11" s="10" t="s">
        <v>71</v>
      </c>
      <c r="CH11" s="10">
        <v>1.00735967365159E-3</v>
      </c>
      <c r="CI11" s="10">
        <v>5.2383691941385299E-2</v>
      </c>
      <c r="CJ11" s="10">
        <v>1.00735967365159E-3</v>
      </c>
      <c r="CK11" s="10">
        <v>5.2383691941385299E-2</v>
      </c>
      <c r="CL11" s="10">
        <v>8.2093856764864498E-2</v>
      </c>
      <c r="CM11" s="10">
        <v>0.16176736673695699</v>
      </c>
      <c r="CN11" s="10">
        <v>0.78400397056488103</v>
      </c>
      <c r="CO11" s="10">
        <v>0.44781426684651698</v>
      </c>
      <c r="CP11" s="10">
        <v>0.463192386798502</v>
      </c>
      <c r="CQ11" s="10">
        <v>1.7857985832140899</v>
      </c>
      <c r="CR11" s="10">
        <v>0.86532671811627804</v>
      </c>
      <c r="CS11" s="10">
        <v>1.2439531984852801</v>
      </c>
      <c r="CT11" s="10">
        <v>2.8154165629337</v>
      </c>
      <c r="CU11" s="10">
        <v>1.5245449199058401</v>
      </c>
      <c r="CV11" s="10">
        <v>1.3615663226610299</v>
      </c>
      <c r="CW11" s="10">
        <v>3.6882980006163901</v>
      </c>
      <c r="CX11" s="10">
        <v>2.3323392132633098</v>
      </c>
      <c r="CY11" s="10">
        <v>3.7423562216771198</v>
      </c>
      <c r="CZ11" s="10">
        <v>3.5604070351933301</v>
      </c>
      <c r="DA11" s="10"/>
      <c r="DB11" s="10" t="s">
        <v>71</v>
      </c>
      <c r="DC11" s="4">
        <v>0</v>
      </c>
      <c r="DD11" s="4">
        <v>0</v>
      </c>
      <c r="DE11" s="4">
        <v>0</v>
      </c>
      <c r="DF11" s="4">
        <v>0</v>
      </c>
      <c r="DG11" s="4">
        <v>0</v>
      </c>
      <c r="DH11" s="4">
        <v>0</v>
      </c>
      <c r="DI11" s="4">
        <v>0</v>
      </c>
      <c r="DJ11" s="4">
        <v>0.1323</v>
      </c>
      <c r="DK11" s="4">
        <v>1.5800000000000002E-2</v>
      </c>
      <c r="DL11" s="4">
        <v>2.6057999999999999</v>
      </c>
      <c r="DM11" s="4">
        <v>0.83930000000000005</v>
      </c>
      <c r="DN11" s="4">
        <v>1.2916000000000001</v>
      </c>
      <c r="DO11" s="4">
        <v>4.6582999999999997</v>
      </c>
      <c r="DP11" s="4">
        <v>2.2656999999999998</v>
      </c>
      <c r="DQ11" s="4">
        <v>1.2302</v>
      </c>
      <c r="DR11" s="4">
        <v>6.2218</v>
      </c>
      <c r="DS11" s="4">
        <v>3.8033999999999999</v>
      </c>
      <c r="DT11" s="4">
        <v>5.9278000000000004</v>
      </c>
      <c r="DU11" s="4">
        <v>6.3860000000000001</v>
      </c>
    </row>
    <row r="12" spans="1:125" x14ac:dyDescent="0.3">
      <c r="A12" s="10" t="s">
        <v>72</v>
      </c>
      <c r="B12" s="10">
        <v>0.17783831301359199</v>
      </c>
      <c r="C12" s="10">
        <v>0.19054921876962799</v>
      </c>
      <c r="D12" s="10">
        <v>0.231747439947144</v>
      </c>
      <c r="E12" s="10">
        <v>0.22958035503903301</v>
      </c>
      <c r="F12" s="10">
        <v>0.22193823913961799</v>
      </c>
      <c r="G12" s="10">
        <v>0.198830992701547</v>
      </c>
      <c r="H12" s="10">
        <v>0.25581063401883702</v>
      </c>
      <c r="I12" s="10">
        <v>0.38163586793109699</v>
      </c>
      <c r="J12" s="10">
        <v>0.48238625811403701</v>
      </c>
      <c r="K12" s="10">
        <v>0.86497537804001701</v>
      </c>
      <c r="L12" s="10">
        <v>0.46683214710272702</v>
      </c>
      <c r="M12" s="10">
        <v>0.93388547575228997</v>
      </c>
      <c r="N12" s="10">
        <v>1.2423676000266901</v>
      </c>
      <c r="O12" s="10">
        <v>0.86155174986763094</v>
      </c>
      <c r="P12" s="10">
        <v>0.87707674687370096</v>
      </c>
      <c r="Q12" s="10">
        <v>1.5339440603916501</v>
      </c>
      <c r="R12" s="10">
        <v>1.1687551356038399</v>
      </c>
      <c r="S12" s="10">
        <v>1.5358878488710099</v>
      </c>
      <c r="T12" s="10">
        <v>2.1909101278224599</v>
      </c>
      <c r="U12" s="10"/>
      <c r="V12" s="10" t="s">
        <v>72</v>
      </c>
      <c r="W12" s="10">
        <v>0.17018790390154101</v>
      </c>
      <c r="X12" s="10">
        <v>0.18312941077279099</v>
      </c>
      <c r="Y12" s="10">
        <v>0.23242766854907301</v>
      </c>
      <c r="Z12" s="10">
        <v>0.224078814211286</v>
      </c>
      <c r="AA12" s="10">
        <v>0.205886586997133</v>
      </c>
      <c r="AB12" s="10">
        <v>0.18207046875242799</v>
      </c>
      <c r="AC12" s="10">
        <v>0.23775993897564501</v>
      </c>
      <c r="AD12" s="10">
        <v>0.36461789619296198</v>
      </c>
      <c r="AE12" s="10">
        <v>0.45002823451107099</v>
      </c>
      <c r="AF12" s="10">
        <v>0.84502566258539802</v>
      </c>
      <c r="AG12" s="10">
        <v>0.47194885552842403</v>
      </c>
      <c r="AH12" s="10">
        <v>0.87962180267889001</v>
      </c>
      <c r="AI12" s="10">
        <v>1.26310987835565</v>
      </c>
      <c r="AJ12" s="10">
        <v>0.86405843028951301</v>
      </c>
      <c r="AK12" s="10">
        <v>0.94316331644780504</v>
      </c>
      <c r="AL12" s="10">
        <v>1.5643391481870601</v>
      </c>
      <c r="AM12" s="10">
        <v>1.2396666597496</v>
      </c>
      <c r="AN12" s="10">
        <v>1.6034516351855299</v>
      </c>
      <c r="AO12" s="10">
        <v>2.3535759885090299</v>
      </c>
      <c r="AP12" s="10"/>
      <c r="AQ12" s="10" t="s">
        <v>72</v>
      </c>
      <c r="AR12" s="4">
        <v>0.16357530321136099</v>
      </c>
      <c r="AS12" s="4">
        <v>0.17576631895402001</v>
      </c>
      <c r="AT12" s="4">
        <v>0.23870160837677501</v>
      </c>
      <c r="AU12" s="4">
        <v>0.214969056911406</v>
      </c>
      <c r="AV12" s="4">
        <v>0.211492023995314</v>
      </c>
      <c r="AW12" s="4">
        <v>0.18510136758840201</v>
      </c>
      <c r="AX12" s="4">
        <v>0.245373675401272</v>
      </c>
      <c r="AY12" s="4">
        <v>0.36781147551572202</v>
      </c>
      <c r="AZ12" s="4">
        <v>0.49617406850330498</v>
      </c>
      <c r="BA12" s="4">
        <v>0.84929267055850999</v>
      </c>
      <c r="BB12" s="4">
        <v>0.454011798350619</v>
      </c>
      <c r="BC12" s="4">
        <v>0.90918379187618303</v>
      </c>
      <c r="BD12" s="4">
        <v>1.2578361457386</v>
      </c>
      <c r="BE12" s="4">
        <v>0.85810556454450604</v>
      </c>
      <c r="BF12" s="4">
        <v>0.90120252277297597</v>
      </c>
      <c r="BG12" s="4">
        <v>1.55535430205863</v>
      </c>
      <c r="BH12" s="4">
        <v>1.1793016713128801</v>
      </c>
      <c r="BI12" s="4">
        <v>1.58702892502897</v>
      </c>
      <c r="BJ12" s="4">
        <v>2.2441938736626001</v>
      </c>
      <c r="BK12" s="10"/>
      <c r="BL12" s="10" t="s">
        <v>72</v>
      </c>
      <c r="BM12" s="10">
        <v>0.20724253133384701</v>
      </c>
      <c r="BN12" s="10">
        <v>0.27404115631049297</v>
      </c>
      <c r="BO12" s="10">
        <v>0.20724253133384701</v>
      </c>
      <c r="BP12" s="10">
        <v>0.27404115631049297</v>
      </c>
      <c r="BQ12" s="10">
        <v>0.25050920837627599</v>
      </c>
      <c r="BR12" s="10">
        <v>0.17549406459740999</v>
      </c>
      <c r="BS12" s="10">
        <v>0.38090050924320501</v>
      </c>
      <c r="BT12" s="10">
        <v>0.30274996601765303</v>
      </c>
      <c r="BU12" s="10">
        <v>0.421460395396211</v>
      </c>
      <c r="BV12" s="10">
        <v>0.53260779960184901</v>
      </c>
      <c r="BW12" s="10">
        <v>0.44484272190593999</v>
      </c>
      <c r="BX12" s="10">
        <v>0.56491614176678795</v>
      </c>
      <c r="BY12" s="10">
        <v>0.71468343057017902</v>
      </c>
      <c r="BZ12" s="10">
        <v>0.61089255109096197</v>
      </c>
      <c r="CA12" s="10">
        <v>0.66539136925616005</v>
      </c>
      <c r="CB12" s="10">
        <v>0.74905362555353705</v>
      </c>
      <c r="CC12" s="10">
        <v>0.65331018725822698</v>
      </c>
      <c r="CD12" s="10">
        <v>0.92487541455238897</v>
      </c>
      <c r="CE12" s="10">
        <v>1.57541131513365</v>
      </c>
      <c r="CF12" s="10"/>
      <c r="CG12" s="10" t="s">
        <v>72</v>
      </c>
      <c r="CH12" s="10">
        <v>0.234861390638571</v>
      </c>
      <c r="CI12" s="10">
        <v>0.30909168482854499</v>
      </c>
      <c r="CJ12" s="10">
        <v>0.234861390638571</v>
      </c>
      <c r="CK12" s="10">
        <v>0.30909168482854499</v>
      </c>
      <c r="CL12" s="10">
        <v>0.230004782038535</v>
      </c>
      <c r="CM12" s="10">
        <v>0.219531415665812</v>
      </c>
      <c r="CN12" s="10">
        <v>0.43419758753678001</v>
      </c>
      <c r="CO12" s="10">
        <v>0.35240661679549001</v>
      </c>
      <c r="CP12" s="10">
        <v>0.35391359264999001</v>
      </c>
      <c r="CQ12" s="10">
        <v>0.61679449525909702</v>
      </c>
      <c r="CR12" s="10">
        <v>0.52005199278124103</v>
      </c>
      <c r="CS12" s="10">
        <v>0.69818321145386297</v>
      </c>
      <c r="CT12" s="10">
        <v>0.90448365526969998</v>
      </c>
      <c r="CU12" s="10">
        <v>0.71247222888166695</v>
      </c>
      <c r="CV12" s="10">
        <v>0.76816436110084296</v>
      </c>
      <c r="CW12" s="10">
        <v>1.00471774068399</v>
      </c>
      <c r="CX12" s="10">
        <v>0.87127882372677301</v>
      </c>
      <c r="CY12" s="10">
        <v>1.1771270080462699</v>
      </c>
      <c r="CZ12" s="10">
        <v>1.90858202037959</v>
      </c>
      <c r="DA12" s="10"/>
      <c r="DB12" s="10" t="s">
        <v>72</v>
      </c>
      <c r="DC12" s="4">
        <v>0.1552</v>
      </c>
      <c r="DD12" s="4">
        <v>0.1668</v>
      </c>
      <c r="DE12" s="4">
        <v>0.22570000000000001</v>
      </c>
      <c r="DF12" s="4">
        <v>0.20499999999999999</v>
      </c>
      <c r="DG12" s="4">
        <v>0.1784</v>
      </c>
      <c r="DH12" s="4">
        <v>0.15679999999999999</v>
      </c>
      <c r="DI12" s="4">
        <v>0.20150000000000001</v>
      </c>
      <c r="DJ12" s="4">
        <v>0.31109999999999999</v>
      </c>
      <c r="DK12" s="4">
        <v>0.41070000000000001</v>
      </c>
      <c r="DL12" s="4">
        <v>0.72230000000000005</v>
      </c>
      <c r="DM12" s="4">
        <v>0.38800000000000001</v>
      </c>
      <c r="DN12" s="4">
        <v>0.73719999999999997</v>
      </c>
      <c r="DO12" s="4">
        <v>1.0593999999999999</v>
      </c>
      <c r="DP12" s="4">
        <v>0.71050000000000002</v>
      </c>
      <c r="DQ12" s="4">
        <v>0.71</v>
      </c>
      <c r="DR12" s="4">
        <v>1.264</v>
      </c>
      <c r="DS12" s="4">
        <v>0.97929999999999995</v>
      </c>
      <c r="DT12" s="4">
        <v>1.2947</v>
      </c>
      <c r="DU12" s="4">
        <v>1.8802000000000001</v>
      </c>
    </row>
    <row r="17" spans="1:125" x14ac:dyDescent="0.3">
      <c r="A17" s="10" t="s">
        <v>73</v>
      </c>
      <c r="B17" s="10" t="s">
        <v>74</v>
      </c>
      <c r="C17" s="10"/>
      <c r="D17" s="10"/>
      <c r="E17" s="10"/>
      <c r="F17" s="10"/>
      <c r="G17" s="10"/>
      <c r="H17" s="10"/>
      <c r="I17" s="10"/>
      <c r="J17" s="10"/>
      <c r="K17" s="10"/>
      <c r="L17" s="10"/>
      <c r="M17" s="10"/>
      <c r="N17" s="10"/>
      <c r="O17" s="10"/>
      <c r="P17" s="10"/>
      <c r="Q17" s="10"/>
      <c r="R17" s="10"/>
      <c r="S17" s="10"/>
      <c r="T17" s="10"/>
      <c r="U17" s="10"/>
      <c r="V17" s="10" t="s">
        <v>73</v>
      </c>
      <c r="W17" s="10" t="s">
        <v>74</v>
      </c>
      <c r="X17" s="10"/>
      <c r="Y17" s="10"/>
      <c r="Z17" s="10"/>
      <c r="AA17" s="10"/>
      <c r="AB17" s="10"/>
      <c r="AC17" s="10"/>
      <c r="AD17" s="10"/>
      <c r="AE17" s="10"/>
      <c r="AF17" s="10"/>
      <c r="AG17" s="10"/>
      <c r="AH17" s="10"/>
      <c r="AI17" s="10"/>
      <c r="AJ17" s="10"/>
      <c r="AK17" s="10"/>
      <c r="AL17" s="10"/>
      <c r="AM17" s="10"/>
      <c r="AN17" s="10"/>
      <c r="AO17" s="10"/>
      <c r="AP17" s="10"/>
      <c r="AQ17" s="10" t="s">
        <v>73</v>
      </c>
      <c r="AR17" s="10" t="s">
        <v>74</v>
      </c>
      <c r="AS17" s="10"/>
      <c r="AT17" s="10"/>
      <c r="AU17" s="10"/>
      <c r="AV17" s="10"/>
      <c r="AW17" s="10"/>
      <c r="AX17" s="10"/>
      <c r="AY17" s="10"/>
      <c r="AZ17" s="10"/>
      <c r="BA17" s="10"/>
      <c r="BB17" s="10"/>
      <c r="BC17" s="10"/>
      <c r="BD17" s="10"/>
      <c r="BE17" s="10"/>
      <c r="BF17" s="10"/>
      <c r="BG17" s="10"/>
      <c r="BH17" s="10"/>
      <c r="BI17" s="10"/>
      <c r="BJ17" s="10"/>
      <c r="BK17" s="10"/>
      <c r="BL17" s="10" t="s">
        <v>73</v>
      </c>
      <c r="BM17" s="10" t="s">
        <v>74</v>
      </c>
      <c r="BN17" s="10"/>
      <c r="BO17" s="10"/>
      <c r="BP17" s="10"/>
      <c r="BQ17" s="10"/>
      <c r="BR17" s="10"/>
      <c r="BS17" s="10"/>
      <c r="BT17" s="10"/>
      <c r="BU17" s="10"/>
      <c r="BV17" s="10"/>
      <c r="BW17" s="10"/>
      <c r="BX17" s="10"/>
      <c r="BY17" s="10"/>
      <c r="BZ17" s="10"/>
      <c r="CA17" s="10"/>
      <c r="CB17" s="10"/>
      <c r="CC17" s="10"/>
      <c r="CD17" s="10"/>
      <c r="CE17" s="10"/>
      <c r="CF17" s="10"/>
      <c r="CG17" s="10" t="s">
        <v>73</v>
      </c>
      <c r="CH17" s="10" t="s">
        <v>74</v>
      </c>
      <c r="CI17" s="10"/>
      <c r="CJ17" s="10"/>
      <c r="CK17" s="10"/>
      <c r="CL17" s="10"/>
      <c r="CM17" s="10"/>
      <c r="CN17" s="10"/>
      <c r="CO17" s="10"/>
      <c r="CP17" s="10"/>
      <c r="CQ17" s="10"/>
      <c r="CR17" s="10"/>
      <c r="CS17" s="10"/>
      <c r="CT17" s="10"/>
      <c r="CU17" s="10"/>
      <c r="CV17" s="10"/>
      <c r="CW17" s="10"/>
      <c r="CX17" s="10"/>
      <c r="CY17" s="10"/>
      <c r="CZ17" s="10"/>
      <c r="DA17" s="10"/>
      <c r="DB17" s="10" t="s">
        <v>73</v>
      </c>
      <c r="DC17" s="10" t="s">
        <v>74</v>
      </c>
      <c r="DD17" s="10"/>
      <c r="DE17" s="10"/>
      <c r="DF17" s="10"/>
      <c r="DG17" s="10"/>
      <c r="DH17" s="10"/>
      <c r="DI17" s="10"/>
      <c r="DJ17" s="10"/>
      <c r="DK17" s="10"/>
      <c r="DL17" s="10"/>
      <c r="DM17" s="10"/>
      <c r="DN17" s="10"/>
      <c r="DO17" s="10"/>
      <c r="DP17" s="10"/>
      <c r="DQ17" s="10"/>
      <c r="DR17" s="10"/>
      <c r="DS17" s="10"/>
      <c r="DT17" s="10"/>
      <c r="DU17" s="10"/>
    </row>
    <row r="18" spans="1:125" x14ac:dyDescent="0.3">
      <c r="A18" s="10" t="s">
        <v>44</v>
      </c>
      <c r="B18" s="10" t="s">
        <v>45</v>
      </c>
      <c r="C18" s="10" t="s">
        <v>46</v>
      </c>
      <c r="D18" s="10" t="s">
        <v>47</v>
      </c>
      <c r="E18" s="10" t="s">
        <v>48</v>
      </c>
      <c r="F18" s="10" t="s">
        <v>49</v>
      </c>
      <c r="G18" s="10" t="s">
        <v>50</v>
      </c>
      <c r="H18" s="10" t="s">
        <v>51</v>
      </c>
      <c r="I18" s="10" t="s">
        <v>52</v>
      </c>
      <c r="J18" s="10" t="s">
        <v>53</v>
      </c>
      <c r="K18" s="10" t="s">
        <v>54</v>
      </c>
      <c r="L18" s="10" t="s">
        <v>55</v>
      </c>
      <c r="M18" s="10" t="s">
        <v>56</v>
      </c>
      <c r="N18" s="10" t="s">
        <v>57</v>
      </c>
      <c r="O18" s="10" t="s">
        <v>58</v>
      </c>
      <c r="P18" s="10" t="s">
        <v>59</v>
      </c>
      <c r="Q18" s="10" t="s">
        <v>60</v>
      </c>
      <c r="R18" s="10" t="s">
        <v>61</v>
      </c>
      <c r="S18" s="10" t="s">
        <v>62</v>
      </c>
      <c r="T18" s="10" t="s">
        <v>63</v>
      </c>
      <c r="U18" s="10"/>
      <c r="V18" s="10" t="s">
        <v>44</v>
      </c>
      <c r="W18" s="10" t="s">
        <v>45</v>
      </c>
      <c r="X18" s="10" t="s">
        <v>46</v>
      </c>
      <c r="Y18" s="10" t="s">
        <v>47</v>
      </c>
      <c r="Z18" s="10" t="s">
        <v>48</v>
      </c>
      <c r="AA18" s="10" t="s">
        <v>49</v>
      </c>
      <c r="AB18" s="10" t="s">
        <v>50</v>
      </c>
      <c r="AC18" s="10" t="s">
        <v>51</v>
      </c>
      <c r="AD18" s="10" t="s">
        <v>52</v>
      </c>
      <c r="AE18" s="10" t="s">
        <v>53</v>
      </c>
      <c r="AF18" s="10" t="s">
        <v>54</v>
      </c>
      <c r="AG18" s="10" t="s">
        <v>55</v>
      </c>
      <c r="AH18" s="10" t="s">
        <v>56</v>
      </c>
      <c r="AI18" s="10" t="s">
        <v>57</v>
      </c>
      <c r="AJ18" s="10" t="s">
        <v>58</v>
      </c>
      <c r="AK18" s="10" t="s">
        <v>59</v>
      </c>
      <c r="AL18" s="10" t="s">
        <v>60</v>
      </c>
      <c r="AM18" s="10" t="s">
        <v>61</v>
      </c>
      <c r="AN18" s="10" t="s">
        <v>62</v>
      </c>
      <c r="AO18" s="10" t="s">
        <v>63</v>
      </c>
      <c r="AP18" s="10"/>
      <c r="AQ18" s="10" t="s">
        <v>44</v>
      </c>
      <c r="AR18" s="10" t="s">
        <v>45</v>
      </c>
      <c r="AS18" s="10" t="s">
        <v>46</v>
      </c>
      <c r="AT18" s="10" t="s">
        <v>47</v>
      </c>
      <c r="AU18" s="10" t="s">
        <v>48</v>
      </c>
      <c r="AV18" s="10" t="s">
        <v>49</v>
      </c>
      <c r="AW18" s="10" t="s">
        <v>50</v>
      </c>
      <c r="AX18" s="10" t="s">
        <v>51</v>
      </c>
      <c r="AY18" s="10" t="s">
        <v>52</v>
      </c>
      <c r="AZ18" s="10" t="s">
        <v>53</v>
      </c>
      <c r="BA18" s="10" t="s">
        <v>54</v>
      </c>
      <c r="BB18" s="10" t="s">
        <v>55</v>
      </c>
      <c r="BC18" s="10" t="s">
        <v>56</v>
      </c>
      <c r="BD18" s="10" t="s">
        <v>57</v>
      </c>
      <c r="BE18" s="10" t="s">
        <v>58</v>
      </c>
      <c r="BF18" s="10" t="s">
        <v>59</v>
      </c>
      <c r="BG18" s="10" t="s">
        <v>60</v>
      </c>
      <c r="BH18" s="10" t="s">
        <v>61</v>
      </c>
      <c r="BI18" s="10" t="s">
        <v>62</v>
      </c>
      <c r="BJ18" s="10" t="s">
        <v>63</v>
      </c>
      <c r="BK18" s="10"/>
      <c r="BL18" s="10" t="s">
        <v>44</v>
      </c>
      <c r="BM18" s="10" t="s">
        <v>45</v>
      </c>
      <c r="BN18" s="10" t="s">
        <v>46</v>
      </c>
      <c r="BO18" s="10" t="s">
        <v>47</v>
      </c>
      <c r="BP18" s="10" t="s">
        <v>48</v>
      </c>
      <c r="BQ18" s="10" t="s">
        <v>49</v>
      </c>
      <c r="BR18" s="10" t="s">
        <v>50</v>
      </c>
      <c r="BS18" s="10" t="s">
        <v>51</v>
      </c>
      <c r="BT18" s="10" t="s">
        <v>52</v>
      </c>
      <c r="BU18" s="10" t="s">
        <v>53</v>
      </c>
      <c r="BV18" s="10" t="s">
        <v>54</v>
      </c>
      <c r="BW18" s="10" t="s">
        <v>55</v>
      </c>
      <c r="BX18" s="10" t="s">
        <v>56</v>
      </c>
      <c r="BY18" s="10" t="s">
        <v>57</v>
      </c>
      <c r="BZ18" s="10" t="s">
        <v>58</v>
      </c>
      <c r="CA18" s="10" t="s">
        <v>59</v>
      </c>
      <c r="CB18" s="10" t="s">
        <v>60</v>
      </c>
      <c r="CC18" s="10" t="s">
        <v>61</v>
      </c>
      <c r="CD18" s="10" t="s">
        <v>62</v>
      </c>
      <c r="CE18" s="10" t="s">
        <v>63</v>
      </c>
      <c r="CF18" s="10"/>
      <c r="CG18" s="10" t="s">
        <v>44</v>
      </c>
      <c r="CH18" s="10" t="s">
        <v>45</v>
      </c>
      <c r="CI18" s="10" t="s">
        <v>46</v>
      </c>
      <c r="CJ18" s="10" t="s">
        <v>47</v>
      </c>
      <c r="CK18" s="10" t="s">
        <v>48</v>
      </c>
      <c r="CL18" s="10" t="s">
        <v>49</v>
      </c>
      <c r="CM18" s="10" t="s">
        <v>50</v>
      </c>
      <c r="CN18" s="10" t="s">
        <v>51</v>
      </c>
      <c r="CO18" s="10" t="s">
        <v>52</v>
      </c>
      <c r="CP18" s="10" t="s">
        <v>53</v>
      </c>
      <c r="CQ18" s="10" t="s">
        <v>54</v>
      </c>
      <c r="CR18" s="10" t="s">
        <v>55</v>
      </c>
      <c r="CS18" s="10" t="s">
        <v>56</v>
      </c>
      <c r="CT18" s="10" t="s">
        <v>57</v>
      </c>
      <c r="CU18" s="10" t="s">
        <v>58</v>
      </c>
      <c r="CV18" s="10" t="s">
        <v>59</v>
      </c>
      <c r="CW18" s="10" t="s">
        <v>60</v>
      </c>
      <c r="CX18" s="10" t="s">
        <v>61</v>
      </c>
      <c r="CY18" s="10" t="s">
        <v>62</v>
      </c>
      <c r="CZ18" s="10" t="s">
        <v>63</v>
      </c>
      <c r="DA18" s="10"/>
      <c r="DB18" s="10" t="s">
        <v>44</v>
      </c>
      <c r="DC18" s="10" t="s">
        <v>45</v>
      </c>
      <c r="DD18" s="10" t="s">
        <v>46</v>
      </c>
      <c r="DE18" s="10" t="s">
        <v>47</v>
      </c>
      <c r="DF18" s="10" t="s">
        <v>48</v>
      </c>
      <c r="DG18" s="10" t="s">
        <v>49</v>
      </c>
      <c r="DH18" s="10" t="s">
        <v>50</v>
      </c>
      <c r="DI18" s="10" t="s">
        <v>51</v>
      </c>
      <c r="DJ18" s="10" t="s">
        <v>52</v>
      </c>
      <c r="DK18" s="10" t="s">
        <v>53</v>
      </c>
      <c r="DL18" s="10" t="s">
        <v>54</v>
      </c>
      <c r="DM18" s="10" t="s">
        <v>55</v>
      </c>
      <c r="DN18" s="10" t="s">
        <v>56</v>
      </c>
      <c r="DO18" s="10" t="s">
        <v>57</v>
      </c>
      <c r="DP18" s="10" t="s">
        <v>58</v>
      </c>
      <c r="DQ18" s="10" t="s">
        <v>59</v>
      </c>
      <c r="DR18" s="10" t="s">
        <v>60</v>
      </c>
      <c r="DS18" s="10" t="s">
        <v>61</v>
      </c>
      <c r="DT18" s="10" t="s">
        <v>62</v>
      </c>
      <c r="DU18" s="10" t="s">
        <v>63</v>
      </c>
    </row>
    <row r="19" spans="1:125" x14ac:dyDescent="0.3">
      <c r="A19" s="10" t="s">
        <v>64</v>
      </c>
      <c r="B19" s="10">
        <v>1.2767141489579801</v>
      </c>
      <c r="C19" s="10">
        <v>1.40916912132103</v>
      </c>
      <c r="D19" s="10">
        <v>1.34809551479894</v>
      </c>
      <c r="E19" s="10">
        <v>1.39592243877332</v>
      </c>
      <c r="F19" s="10">
        <v>1.3923013778514499</v>
      </c>
      <c r="G19" s="10">
        <v>1.4914401148955401</v>
      </c>
      <c r="H19" s="10">
        <v>1.3765210427308301</v>
      </c>
      <c r="I19" s="10">
        <v>1.50357401511075</v>
      </c>
      <c r="J19" s="10">
        <v>1.81375603899563</v>
      </c>
      <c r="K19" s="10">
        <v>1.36871435979051</v>
      </c>
      <c r="L19" s="10">
        <v>1.4968986076428199</v>
      </c>
      <c r="M19" s="10">
        <v>1.53981497191234</v>
      </c>
      <c r="N19" s="10">
        <v>1.34454903897758</v>
      </c>
      <c r="O19" s="10">
        <v>1.45974452752261</v>
      </c>
      <c r="P19" s="10">
        <v>1.52433334033962</v>
      </c>
      <c r="Q19" s="10">
        <v>1.2682302218032599</v>
      </c>
      <c r="R19" s="10">
        <v>1.3935910639348601</v>
      </c>
      <c r="S19" s="10">
        <v>1.27356286146567</v>
      </c>
      <c r="T19" s="10">
        <v>1.1389463809557601</v>
      </c>
      <c r="U19" s="10"/>
      <c r="V19" s="10" t="s">
        <v>64</v>
      </c>
      <c r="W19" s="10">
        <v>1.40964013561626</v>
      </c>
      <c r="X19" s="10">
        <v>1.53857949204255</v>
      </c>
      <c r="Y19" s="10">
        <v>1.4571578378914201</v>
      </c>
      <c r="Z19" s="10">
        <v>1.53157298833552</v>
      </c>
      <c r="AA19" s="10">
        <v>1.4882262176521199</v>
      </c>
      <c r="AB19" s="10">
        <v>1.56994941726662</v>
      </c>
      <c r="AC19" s="10">
        <v>1.56076827637969</v>
      </c>
      <c r="AD19" s="10">
        <v>1.56986520198237</v>
      </c>
      <c r="AE19" s="10">
        <v>1.9675317438156099</v>
      </c>
      <c r="AF19" s="10">
        <v>1.46614532240728</v>
      </c>
      <c r="AG19" s="10">
        <v>1.5443303040029299</v>
      </c>
      <c r="AH19" s="10">
        <v>1.5984064240087399</v>
      </c>
      <c r="AI19" s="10">
        <v>1.4591273778796101</v>
      </c>
      <c r="AJ19" s="10">
        <v>1.53543146956441</v>
      </c>
      <c r="AK19" s="10">
        <v>1.5802262175580699</v>
      </c>
      <c r="AL19" s="10">
        <v>1.3859950863880699</v>
      </c>
      <c r="AM19" s="10">
        <v>1.50585517721549</v>
      </c>
      <c r="AN19" s="10">
        <v>1.40340865697554</v>
      </c>
      <c r="AO19" s="10">
        <v>1.2592527011963</v>
      </c>
      <c r="AP19" s="10"/>
      <c r="AQ19" s="10" t="s">
        <v>64</v>
      </c>
      <c r="AR19" s="10">
        <v>1.63938714145739</v>
      </c>
      <c r="AS19" s="10">
        <v>1.79770503701759</v>
      </c>
      <c r="AT19" s="10">
        <v>1.7345910739945001</v>
      </c>
      <c r="AU19" s="10">
        <v>1.8068026193078399</v>
      </c>
      <c r="AV19" s="10">
        <v>1.78997342918276</v>
      </c>
      <c r="AW19" s="10">
        <v>1.88327271600691</v>
      </c>
      <c r="AX19" s="10">
        <v>1.8598951043474301</v>
      </c>
      <c r="AY19" s="10">
        <v>1.8791185873585901</v>
      </c>
      <c r="AZ19" s="10">
        <v>2.7854848312355802</v>
      </c>
      <c r="BA19" s="10">
        <v>1.8480865289254</v>
      </c>
      <c r="BB19" s="10">
        <v>1.87629635336045</v>
      </c>
      <c r="BC19" s="10">
        <v>2.0328281265221801</v>
      </c>
      <c r="BD19" s="10">
        <v>1.86638881604407</v>
      </c>
      <c r="BE19" s="10">
        <v>1.9043889870572599</v>
      </c>
      <c r="BF19" s="10">
        <v>2.0226284872707101</v>
      </c>
      <c r="BG19" s="10">
        <v>1.74626698546329</v>
      </c>
      <c r="BH19" s="10">
        <v>1.9004145348958399</v>
      </c>
      <c r="BI19" s="10">
        <v>1.76664192654934</v>
      </c>
      <c r="BJ19" s="10">
        <v>1.58782724518972</v>
      </c>
      <c r="BK19" s="10"/>
      <c r="BL19" s="10" t="s">
        <v>64</v>
      </c>
      <c r="BM19" s="10">
        <v>1.29735880726799</v>
      </c>
      <c r="BN19" s="10">
        <v>1.30126222848266</v>
      </c>
      <c r="BO19" s="10">
        <v>1.29735880726799</v>
      </c>
      <c r="BP19" s="10">
        <v>1.30126222848266</v>
      </c>
      <c r="BQ19" s="10">
        <v>1.3271172122708701</v>
      </c>
      <c r="BR19" s="10">
        <v>1.3671663331619499</v>
      </c>
      <c r="BS19" s="10">
        <v>1.28802508459822</v>
      </c>
      <c r="BT19" s="10">
        <v>1.30425832097033</v>
      </c>
      <c r="BU19" s="10">
        <v>1.40569710652538</v>
      </c>
      <c r="BV19" s="10">
        <v>1.1799485800701099</v>
      </c>
      <c r="BW19" s="10">
        <v>1.15046608049449</v>
      </c>
      <c r="BX19" s="10">
        <v>1.13926356210226</v>
      </c>
      <c r="BY19" s="10">
        <v>1.1868095890772099</v>
      </c>
      <c r="BZ19" s="10">
        <v>1.15528818239842</v>
      </c>
      <c r="CA19" s="10">
        <v>1.11310790574572</v>
      </c>
      <c r="CB19" s="10">
        <v>1.17250473297835</v>
      </c>
      <c r="CC19" s="10">
        <v>1.1493671140346899</v>
      </c>
      <c r="CD19" s="10">
        <v>1.1961055898884201</v>
      </c>
      <c r="CE19" s="10">
        <v>1.1412197940463</v>
      </c>
      <c r="CF19" s="10"/>
      <c r="CG19" s="10" t="s">
        <v>64</v>
      </c>
      <c r="CH19" s="10">
        <v>1.5095114348918199</v>
      </c>
      <c r="CI19" s="10">
        <v>1.44418567113087</v>
      </c>
      <c r="CJ19" s="10">
        <v>1.5095114348918199</v>
      </c>
      <c r="CK19" s="10">
        <v>1.44418567113087</v>
      </c>
      <c r="CL19" s="10">
        <v>1.5452167186399599</v>
      </c>
      <c r="CM19" s="10">
        <v>1.55494371142193</v>
      </c>
      <c r="CN19" s="10">
        <v>1.4999708729682</v>
      </c>
      <c r="CO19" s="10">
        <v>1.51178864223132</v>
      </c>
      <c r="CP19" s="10">
        <v>1.76955320237138</v>
      </c>
      <c r="CQ19" s="10">
        <v>1.2698716514977499</v>
      </c>
      <c r="CR19" s="10">
        <v>1.3342617195298601</v>
      </c>
      <c r="CS19" s="10">
        <v>1.36109826899577</v>
      </c>
      <c r="CT19" s="10">
        <v>1.29548066646733</v>
      </c>
      <c r="CU19" s="10">
        <v>1.3787798129217901</v>
      </c>
      <c r="CV19" s="10">
        <v>1.34202528272593</v>
      </c>
      <c r="CW19" s="10">
        <v>1.3302499979236999</v>
      </c>
      <c r="CX19" s="10">
        <v>1.3013047908403901</v>
      </c>
      <c r="CY19" s="10">
        <v>1.30784245091384</v>
      </c>
      <c r="CZ19" s="10">
        <v>1.2557169583785099</v>
      </c>
      <c r="DA19" s="10"/>
      <c r="DB19" s="10" t="s">
        <v>64</v>
      </c>
      <c r="DC19" s="10">
        <v>1.4717</v>
      </c>
      <c r="DD19" s="10">
        <v>1.5043</v>
      </c>
      <c r="DE19" s="10">
        <v>1.4395</v>
      </c>
      <c r="DF19" s="10">
        <v>1.4718</v>
      </c>
      <c r="DG19" s="10">
        <v>1.4336</v>
      </c>
      <c r="DH19" s="10">
        <v>1.4331</v>
      </c>
      <c r="DI19" s="10">
        <v>1.4545999999999999</v>
      </c>
      <c r="DJ19" s="10">
        <v>1.3182</v>
      </c>
      <c r="DK19" s="10">
        <v>1.7013</v>
      </c>
      <c r="DL19" s="10">
        <v>1.3144</v>
      </c>
      <c r="DM19" s="10">
        <v>1.2634000000000001</v>
      </c>
      <c r="DN19" s="10">
        <v>1.3048</v>
      </c>
      <c r="DO19" s="10">
        <v>1.2827</v>
      </c>
      <c r="DP19" s="10">
        <v>1.2591000000000001</v>
      </c>
      <c r="DQ19" s="10">
        <v>1.2881</v>
      </c>
      <c r="DR19" s="10">
        <v>1.2479</v>
      </c>
      <c r="DS19" s="10">
        <v>1.2776000000000001</v>
      </c>
      <c r="DT19" s="10">
        <v>1.2511000000000001</v>
      </c>
      <c r="DU19" s="10">
        <v>1.153</v>
      </c>
    </row>
    <row r="20" spans="1:125" x14ac:dyDescent="0.3">
      <c r="A20" s="10" t="s">
        <v>65</v>
      </c>
      <c r="B20" s="10">
        <v>1.3140248640944701</v>
      </c>
      <c r="C20" s="10">
        <v>1.31335577896232</v>
      </c>
      <c r="D20" s="10">
        <v>1.2947565612579199</v>
      </c>
      <c r="E20" s="10">
        <v>1.2890836500835401</v>
      </c>
      <c r="F20" s="10">
        <v>1.3208367237282299</v>
      </c>
      <c r="G20" s="10">
        <v>1.33009861246567</v>
      </c>
      <c r="H20" s="10">
        <v>1.33509853398484</v>
      </c>
      <c r="I20" s="10">
        <v>1.30105739885484</v>
      </c>
      <c r="J20" s="10">
        <v>1.3480943332286099</v>
      </c>
      <c r="K20" s="10">
        <v>1.3352458703750301</v>
      </c>
      <c r="L20" s="10">
        <v>1.31882092080152</v>
      </c>
      <c r="M20" s="10">
        <v>1.3437324414608001</v>
      </c>
      <c r="N20" s="10">
        <v>1.29371492329148</v>
      </c>
      <c r="O20" s="10">
        <v>1.3310344575864099</v>
      </c>
      <c r="P20" s="10">
        <v>1.34759969026176</v>
      </c>
      <c r="Q20" s="10">
        <v>1.3061836870699299</v>
      </c>
      <c r="R20" s="10">
        <v>1.3278515245951099</v>
      </c>
      <c r="S20" s="10">
        <v>1.3259430132904799</v>
      </c>
      <c r="T20" s="10">
        <v>1.3166936509876099</v>
      </c>
      <c r="U20" s="10"/>
      <c r="V20" s="10" t="s">
        <v>65</v>
      </c>
      <c r="W20" s="10">
        <v>1.3583395933903599</v>
      </c>
      <c r="X20" s="10">
        <v>1.33990910407659</v>
      </c>
      <c r="Y20" s="10">
        <v>1.3476982310241099</v>
      </c>
      <c r="Z20" s="10">
        <v>1.34016273815758</v>
      </c>
      <c r="AA20" s="10">
        <v>1.34666665532388</v>
      </c>
      <c r="AB20" s="10">
        <v>1.3760562522429201</v>
      </c>
      <c r="AC20" s="10">
        <v>1.3813784029689899</v>
      </c>
      <c r="AD20" s="10">
        <v>1.3435797229478501</v>
      </c>
      <c r="AE20" s="10">
        <v>1.4073307208439501</v>
      </c>
      <c r="AF20" s="10">
        <v>1.3970001326557799</v>
      </c>
      <c r="AG20" s="10">
        <v>1.35752259160693</v>
      </c>
      <c r="AH20" s="10">
        <v>1.40484039363005</v>
      </c>
      <c r="AI20" s="10">
        <v>1.3558747526124899</v>
      </c>
      <c r="AJ20" s="10">
        <v>1.3778901663938401</v>
      </c>
      <c r="AK20" s="10">
        <v>1.3907816618462201</v>
      </c>
      <c r="AL20" s="10">
        <v>1.3724763920267</v>
      </c>
      <c r="AM20" s="10">
        <v>1.37224912474739</v>
      </c>
      <c r="AN20" s="10">
        <v>1.3795844668716299</v>
      </c>
      <c r="AO20" s="10">
        <v>1.3710710859947099</v>
      </c>
      <c r="AP20" s="10"/>
      <c r="AQ20" s="10" t="s">
        <v>65</v>
      </c>
      <c r="AR20" s="10">
        <v>1.5266333353575301</v>
      </c>
      <c r="AS20" s="10">
        <v>1.5146235769256899</v>
      </c>
      <c r="AT20" s="10">
        <v>1.4834670388701301</v>
      </c>
      <c r="AU20" s="10">
        <v>1.52196587252642</v>
      </c>
      <c r="AV20" s="10">
        <v>1.5262484148897999</v>
      </c>
      <c r="AW20" s="10">
        <v>1.56634060816164</v>
      </c>
      <c r="AX20" s="10">
        <v>1.57967298697189</v>
      </c>
      <c r="AY20" s="10">
        <v>1.52727822097854</v>
      </c>
      <c r="AZ20" s="10">
        <v>1.6086130949072299</v>
      </c>
      <c r="BA20" s="10">
        <v>1.59491706483294</v>
      </c>
      <c r="BB20" s="10">
        <v>1.5557177110410501</v>
      </c>
      <c r="BC20" s="10">
        <v>1.63096341452529</v>
      </c>
      <c r="BD20" s="10">
        <v>1.5944760645692999</v>
      </c>
      <c r="BE20" s="10">
        <v>1.6149659855670899</v>
      </c>
      <c r="BF20" s="10">
        <v>1.6144291371099899</v>
      </c>
      <c r="BG20" s="10">
        <v>1.6012282815539001</v>
      </c>
      <c r="BH20" s="10">
        <v>1.53743978154506</v>
      </c>
      <c r="BI20" s="10">
        <v>1.54733860102066</v>
      </c>
      <c r="BJ20" s="10">
        <v>1.5387863954758201</v>
      </c>
      <c r="BK20" s="10"/>
      <c r="BL20" s="10" t="s">
        <v>65</v>
      </c>
      <c r="BM20" s="10">
        <v>1.42872049103104</v>
      </c>
      <c r="BN20" s="10">
        <v>1.6606364874200099</v>
      </c>
      <c r="BO20" s="10">
        <v>1.42872049103104</v>
      </c>
      <c r="BP20" s="10">
        <v>1.6606364874200099</v>
      </c>
      <c r="BQ20" s="10">
        <v>1.5091046499949701</v>
      </c>
      <c r="BR20" s="10">
        <v>1.6519413954359401</v>
      </c>
      <c r="BS20" s="10">
        <v>1.5113243956412801</v>
      </c>
      <c r="BT20" s="10">
        <v>1.66741398606099</v>
      </c>
      <c r="BU20" s="10">
        <v>1.70122977883293</v>
      </c>
      <c r="BV20" s="10">
        <v>1.62004485156426</v>
      </c>
      <c r="BW20" s="10">
        <v>1.76501365120098</v>
      </c>
      <c r="BX20" s="10">
        <v>1.6795890332904799</v>
      </c>
      <c r="BY20" s="10">
        <v>1.56869773189969</v>
      </c>
      <c r="BZ20" s="10">
        <v>1.79376863871111</v>
      </c>
      <c r="CA20" s="10">
        <v>1.68324514520066</v>
      </c>
      <c r="CB20" s="10">
        <v>1.6024481925274101</v>
      </c>
      <c r="CC20" s="10">
        <v>1.80208509282976</v>
      </c>
      <c r="CD20" s="10">
        <v>1.63748516745554</v>
      </c>
      <c r="CE20" s="10">
        <v>1.6356461149952</v>
      </c>
      <c r="CF20" s="10"/>
      <c r="CG20" s="10" t="s">
        <v>65</v>
      </c>
      <c r="CH20" s="10">
        <v>1.6311553337207401</v>
      </c>
      <c r="CI20" s="10">
        <v>1.6479497482763199</v>
      </c>
      <c r="CJ20" s="10">
        <v>1.6311553337207401</v>
      </c>
      <c r="CK20" s="10">
        <v>1.6479497482763199</v>
      </c>
      <c r="CL20" s="10">
        <v>1.7081951094310499</v>
      </c>
      <c r="CM20" s="10">
        <v>1.8646393914958901</v>
      </c>
      <c r="CN20" s="10">
        <v>1.7912802986341101</v>
      </c>
      <c r="CO20" s="10">
        <v>1.85897657364011</v>
      </c>
      <c r="CP20" s="10">
        <v>1.82923586136968</v>
      </c>
      <c r="CQ20" s="10">
        <v>1.8311289828872701</v>
      </c>
      <c r="CR20" s="10">
        <v>1.90324701296014</v>
      </c>
      <c r="CS20" s="10">
        <v>1.9019094914414301</v>
      </c>
      <c r="CT20" s="10">
        <v>1.79106205112715</v>
      </c>
      <c r="CU20" s="10">
        <v>1.98444927298761</v>
      </c>
      <c r="CV20" s="10">
        <v>1.9021892597791501</v>
      </c>
      <c r="CW20" s="10">
        <v>1.7948820265968799</v>
      </c>
      <c r="CX20" s="10">
        <v>1.99589560853624</v>
      </c>
      <c r="CY20" s="10">
        <v>1.80718980536747</v>
      </c>
      <c r="CZ20" s="10">
        <v>1.8128976793182601</v>
      </c>
      <c r="DA20" s="10"/>
      <c r="DB20" s="10" t="s">
        <v>65</v>
      </c>
      <c r="DC20" s="10">
        <v>1.4234</v>
      </c>
      <c r="DD20" s="10">
        <v>1.4365000000000001</v>
      </c>
      <c r="DE20" s="10">
        <v>1.4000999999999999</v>
      </c>
      <c r="DF20" s="10">
        <v>1.4489000000000001</v>
      </c>
      <c r="DG20" s="10">
        <v>1.4753000000000001</v>
      </c>
      <c r="DH20" s="10">
        <v>1.5064</v>
      </c>
      <c r="DI20" s="10">
        <v>1.5101</v>
      </c>
      <c r="DJ20" s="10">
        <v>1.4917</v>
      </c>
      <c r="DK20" s="10">
        <v>1.5463</v>
      </c>
      <c r="DL20" s="10">
        <v>1.5195000000000001</v>
      </c>
      <c r="DM20" s="10">
        <v>1.5044999999999999</v>
      </c>
      <c r="DN20" s="10">
        <v>1.5475000000000001</v>
      </c>
      <c r="DO20" s="10">
        <v>1.4829000000000001</v>
      </c>
      <c r="DP20" s="10">
        <v>1.5192000000000001</v>
      </c>
      <c r="DQ20" s="10">
        <v>1.5724</v>
      </c>
      <c r="DR20" s="10">
        <v>1.4829000000000001</v>
      </c>
      <c r="DS20" s="10">
        <v>1.5125999999999999</v>
      </c>
      <c r="DT20" s="10">
        <v>1.4878</v>
      </c>
      <c r="DU20" s="10">
        <v>1.4466000000000001</v>
      </c>
    </row>
    <row r="21" spans="1:125" x14ac:dyDescent="0.3">
      <c r="A21" s="10" t="s">
        <v>66</v>
      </c>
      <c r="B21" s="10">
        <v>1.31167877474256</v>
      </c>
      <c r="C21" s="10">
        <v>1.3755264629821999</v>
      </c>
      <c r="D21" s="10">
        <v>1.3139361583607001</v>
      </c>
      <c r="E21" s="10">
        <v>1.37840604532754</v>
      </c>
      <c r="F21" s="10">
        <v>1.3115837505943899</v>
      </c>
      <c r="G21" s="10">
        <v>1.3748384639603899</v>
      </c>
      <c r="H21" s="10">
        <v>1.31006585613058</v>
      </c>
      <c r="I21" s="10">
        <v>1.3540122206453999</v>
      </c>
      <c r="J21" s="10">
        <v>1.4074971581098801</v>
      </c>
      <c r="K21" s="10">
        <v>1.3870008606598501</v>
      </c>
      <c r="L21" s="10">
        <v>1.3740749945933799</v>
      </c>
      <c r="M21" s="10">
        <v>1.3935582967006599</v>
      </c>
      <c r="N21" s="10">
        <v>1.37703112482668</v>
      </c>
      <c r="O21" s="10">
        <v>1.3848700141436701</v>
      </c>
      <c r="P21" s="10">
        <v>1.3874980254088101</v>
      </c>
      <c r="Q21" s="10">
        <v>1.3849361415511401</v>
      </c>
      <c r="R21" s="10">
        <v>1.39818983376596</v>
      </c>
      <c r="S21" s="10">
        <v>1.41177232454694</v>
      </c>
      <c r="T21" s="10">
        <v>1.4148242067884</v>
      </c>
      <c r="U21" s="10"/>
      <c r="V21" s="10" t="s">
        <v>66</v>
      </c>
      <c r="W21" s="10">
        <v>1.4484235932282199</v>
      </c>
      <c r="X21" s="10">
        <v>1.4892232305558899</v>
      </c>
      <c r="Y21" s="10">
        <v>1.4635672727753199</v>
      </c>
      <c r="Z21" s="10">
        <v>1.5043097842016799</v>
      </c>
      <c r="AA21" s="10">
        <v>1.50263932137304</v>
      </c>
      <c r="AB21" s="10">
        <v>1.5630221353496301</v>
      </c>
      <c r="AC21" s="10">
        <v>1.5322408012982101</v>
      </c>
      <c r="AD21" s="10">
        <v>1.5089979947916801</v>
      </c>
      <c r="AE21" s="10">
        <v>1.55953904772944</v>
      </c>
      <c r="AF21" s="10">
        <v>1.56589909777949</v>
      </c>
      <c r="AG21" s="10">
        <v>1.5503296929188199</v>
      </c>
      <c r="AH21" s="10">
        <v>1.5845191675057499</v>
      </c>
      <c r="AI21" s="10">
        <v>1.5540448130123901</v>
      </c>
      <c r="AJ21" s="10">
        <v>1.56737367349872</v>
      </c>
      <c r="AK21" s="10">
        <v>1.59908083537512</v>
      </c>
      <c r="AL21" s="10">
        <v>1.5644939201285899</v>
      </c>
      <c r="AM21" s="10">
        <v>1.5945847605118999</v>
      </c>
      <c r="AN21" s="10">
        <v>1.6024401541626501</v>
      </c>
      <c r="AO21" s="10">
        <v>1.6154407543834901</v>
      </c>
      <c r="AP21" s="10"/>
      <c r="AQ21" s="10" t="s">
        <v>66</v>
      </c>
      <c r="AR21" s="10">
        <v>1.60604111844338</v>
      </c>
      <c r="AS21" s="10">
        <v>1.6579680757299999</v>
      </c>
      <c r="AT21" s="10">
        <v>1.63246466298634</v>
      </c>
      <c r="AU21" s="10">
        <v>1.6804832568546799</v>
      </c>
      <c r="AV21" s="10">
        <v>1.70787020580153</v>
      </c>
      <c r="AW21" s="10">
        <v>1.77085931055798</v>
      </c>
      <c r="AX21" s="10">
        <v>1.74964798667618</v>
      </c>
      <c r="AY21" s="10">
        <v>1.73543820555823</v>
      </c>
      <c r="AZ21" s="10">
        <v>1.7965978085061101</v>
      </c>
      <c r="BA21" s="10">
        <v>1.8377758267772699</v>
      </c>
      <c r="BB21" s="10">
        <v>1.8409631370680399</v>
      </c>
      <c r="BC21" s="10">
        <v>1.9021063375668299</v>
      </c>
      <c r="BD21" s="10">
        <v>1.85389972744384</v>
      </c>
      <c r="BE21" s="10">
        <v>1.89306811187686</v>
      </c>
      <c r="BF21" s="10">
        <v>1.9422819337283801</v>
      </c>
      <c r="BG21" s="10">
        <v>1.8459115616913799</v>
      </c>
      <c r="BH21" s="10">
        <v>1.90740100690783</v>
      </c>
      <c r="BI21" s="10">
        <v>1.9268068626617101</v>
      </c>
      <c r="BJ21" s="10">
        <v>1.9590286704505799</v>
      </c>
      <c r="BK21" s="10"/>
      <c r="BL21" s="10" t="s">
        <v>66</v>
      </c>
      <c r="BM21" s="10">
        <v>1.5229378174332</v>
      </c>
      <c r="BN21" s="10">
        <v>1.48254278701261</v>
      </c>
      <c r="BO21" s="10">
        <v>1.5229378174332</v>
      </c>
      <c r="BP21" s="10">
        <v>1.48254278701261</v>
      </c>
      <c r="BQ21" s="10">
        <v>1.5842337330418701</v>
      </c>
      <c r="BR21" s="10">
        <v>1.61385012838575</v>
      </c>
      <c r="BS21" s="10">
        <v>1.5459098181950299</v>
      </c>
      <c r="BT21" s="10">
        <v>1.4723279374065299</v>
      </c>
      <c r="BU21" s="10">
        <v>1.4904731163461999</v>
      </c>
      <c r="BV21" s="10">
        <v>1.5455170395518101</v>
      </c>
      <c r="BW21" s="10">
        <v>1.4909096931482999</v>
      </c>
      <c r="BX21" s="10">
        <v>1.52259663576283</v>
      </c>
      <c r="BY21" s="10">
        <v>1.5870426992570099</v>
      </c>
      <c r="BZ21" s="10">
        <v>1.5536288359839501</v>
      </c>
      <c r="CA21" s="10">
        <v>1.5498684078624601</v>
      </c>
      <c r="CB21" s="10">
        <v>1.60346987586705</v>
      </c>
      <c r="CC21" s="10">
        <v>1.55363921119578</v>
      </c>
      <c r="CD21" s="10">
        <v>1.62706809291673</v>
      </c>
      <c r="CE21" s="10">
        <v>1.57239084554889</v>
      </c>
      <c r="CF21" s="10"/>
      <c r="CG21" s="10" t="s">
        <v>66</v>
      </c>
      <c r="CH21" s="10">
        <v>1.8670836932959101</v>
      </c>
      <c r="CI21" s="10">
        <v>1.97021330428126</v>
      </c>
      <c r="CJ21" s="10">
        <v>1.8670836932959101</v>
      </c>
      <c r="CK21" s="10">
        <v>1.97021330428126</v>
      </c>
      <c r="CL21" s="10">
        <v>1.9625582209164401</v>
      </c>
      <c r="CM21" s="10">
        <v>1.98216549135885</v>
      </c>
      <c r="CN21" s="10">
        <v>1.9889382197438701</v>
      </c>
      <c r="CO21" s="10">
        <v>1.89134220956453</v>
      </c>
      <c r="CP21" s="10">
        <v>2.03284300452375</v>
      </c>
      <c r="CQ21" s="10">
        <v>2.0102484666543101</v>
      </c>
      <c r="CR21" s="10">
        <v>1.8446865632514</v>
      </c>
      <c r="CS21" s="10">
        <v>2.0214041699732901</v>
      </c>
      <c r="CT21" s="10">
        <v>2.1261155462220902</v>
      </c>
      <c r="CU21" s="10">
        <v>1.8771862184149299</v>
      </c>
      <c r="CV21" s="10">
        <v>2.0519205890802801</v>
      </c>
      <c r="CW21" s="10">
        <v>2.1294136012792402</v>
      </c>
      <c r="CX21" s="10">
        <v>2.08144855727486</v>
      </c>
      <c r="CY21" s="10">
        <v>2.1785233977069298</v>
      </c>
      <c r="CZ21" s="10">
        <v>2.2006748512505898</v>
      </c>
      <c r="DA21" s="10"/>
      <c r="DB21" s="10" t="s">
        <v>66</v>
      </c>
      <c r="DC21" s="10">
        <v>1.5468999999999999</v>
      </c>
      <c r="DD21" s="10">
        <v>1.5451999999999999</v>
      </c>
      <c r="DE21" s="10">
        <v>1.4796</v>
      </c>
      <c r="DF21" s="10">
        <v>1.5795999999999999</v>
      </c>
      <c r="DG21" s="10">
        <v>1.5743</v>
      </c>
      <c r="DH21" s="10">
        <v>1.6231</v>
      </c>
      <c r="DI21" s="10">
        <v>1.6255999999999999</v>
      </c>
      <c r="DJ21" s="10">
        <v>1.5823</v>
      </c>
      <c r="DK21" s="10">
        <v>1.6274</v>
      </c>
      <c r="DL21" s="10">
        <v>1.637</v>
      </c>
      <c r="DM21" s="10">
        <v>1.6097999999999999</v>
      </c>
      <c r="DN21" s="10">
        <v>1.6646000000000001</v>
      </c>
      <c r="DO21" s="10">
        <v>1.6266</v>
      </c>
      <c r="DP21" s="10">
        <v>1.6275999999999999</v>
      </c>
      <c r="DQ21" s="10">
        <v>1.6773</v>
      </c>
      <c r="DR21" s="10">
        <v>1.64</v>
      </c>
      <c r="DS21" s="10">
        <v>1.66</v>
      </c>
      <c r="DT21" s="10">
        <v>1.6882999999999999</v>
      </c>
      <c r="DU21" s="10">
        <v>1.7190000000000001</v>
      </c>
    </row>
    <row r="22" spans="1:125" x14ac:dyDescent="0.3">
      <c r="A22" s="10" t="s">
        <v>67</v>
      </c>
      <c r="B22" s="10">
        <v>1.4925785197716599</v>
      </c>
      <c r="C22" s="10">
        <v>1.4772721135614499</v>
      </c>
      <c r="D22" s="10">
        <v>1.49880609438232</v>
      </c>
      <c r="E22" s="10">
        <v>1.48000958592243</v>
      </c>
      <c r="F22" s="10">
        <v>1.5799082886475</v>
      </c>
      <c r="G22" s="10">
        <v>1.51422580220293</v>
      </c>
      <c r="H22" s="10">
        <v>1.5772751016897599</v>
      </c>
      <c r="I22" s="10">
        <v>1.4871332485155999</v>
      </c>
      <c r="J22" s="10">
        <v>1.61515884505152</v>
      </c>
      <c r="K22" s="10">
        <v>1.61765391211501</v>
      </c>
      <c r="L22" s="10">
        <v>1.50965023293433</v>
      </c>
      <c r="M22" s="10">
        <v>1.59027154315372</v>
      </c>
      <c r="N22" s="10">
        <v>1.5775060256567901</v>
      </c>
      <c r="O22" s="10">
        <v>1.5293586340744401</v>
      </c>
      <c r="P22" s="10">
        <v>1.58750908358348</v>
      </c>
      <c r="Q22" s="10">
        <v>1.60714585345369</v>
      </c>
      <c r="R22" s="10">
        <v>1.56253348375973</v>
      </c>
      <c r="S22" s="10">
        <v>1.6039494545748201</v>
      </c>
      <c r="T22" s="10">
        <v>1.54554783946275</v>
      </c>
      <c r="U22" s="10"/>
      <c r="V22" s="10" t="s">
        <v>67</v>
      </c>
      <c r="W22" s="10">
        <v>1.60390135039964</v>
      </c>
      <c r="X22" s="10">
        <v>1.59810049038163</v>
      </c>
      <c r="Y22" s="10">
        <v>1.6393833691189801</v>
      </c>
      <c r="Z22" s="10">
        <v>1.6209742565296601</v>
      </c>
      <c r="AA22" s="10">
        <v>1.7388352281228101</v>
      </c>
      <c r="AB22" s="10">
        <v>1.6586692394859599</v>
      </c>
      <c r="AC22" s="10">
        <v>1.74714054902833</v>
      </c>
      <c r="AD22" s="10">
        <v>1.63294097803047</v>
      </c>
      <c r="AE22" s="10">
        <v>1.7983363811529101</v>
      </c>
      <c r="AF22" s="10">
        <v>1.7951372160447401</v>
      </c>
      <c r="AG22" s="10">
        <v>1.6456996791497001</v>
      </c>
      <c r="AH22" s="10">
        <v>1.7773317901012999</v>
      </c>
      <c r="AI22" s="10">
        <v>1.7572870134707701</v>
      </c>
      <c r="AJ22" s="10">
        <v>1.6787315800592599</v>
      </c>
      <c r="AK22" s="10">
        <v>1.78149669947741</v>
      </c>
      <c r="AL22" s="10">
        <v>1.79155899321889</v>
      </c>
      <c r="AM22" s="10">
        <v>1.7309858651521599</v>
      </c>
      <c r="AN22" s="10">
        <v>1.7986300214509801</v>
      </c>
      <c r="AO22" s="10">
        <v>1.7369291945829799</v>
      </c>
      <c r="AP22" s="10"/>
      <c r="AQ22" s="10" t="s">
        <v>67</v>
      </c>
      <c r="AR22" s="10">
        <v>1.8425537253805899</v>
      </c>
      <c r="AS22" s="10">
        <v>1.8407850535258601</v>
      </c>
      <c r="AT22" s="10">
        <v>1.8959967809823699</v>
      </c>
      <c r="AU22" s="10">
        <v>1.8634797035835</v>
      </c>
      <c r="AV22" s="10">
        <v>2.05008622992663</v>
      </c>
      <c r="AW22" s="10">
        <v>1.9301197387937301</v>
      </c>
      <c r="AX22" s="10">
        <v>2.0562646343602902</v>
      </c>
      <c r="AY22" s="10">
        <v>1.9380842051876299</v>
      </c>
      <c r="AZ22" s="10">
        <v>2.1873184270189099</v>
      </c>
      <c r="BA22" s="10">
        <v>2.1783522819444099</v>
      </c>
      <c r="BB22" s="10">
        <v>1.95106436606641</v>
      </c>
      <c r="BC22" s="10">
        <v>2.20672132179957</v>
      </c>
      <c r="BD22" s="10">
        <v>2.16134588416997</v>
      </c>
      <c r="BE22" s="10">
        <v>2.01807030226554</v>
      </c>
      <c r="BF22" s="10">
        <v>2.2243555786126299</v>
      </c>
      <c r="BG22" s="10">
        <v>2.1963200998260102</v>
      </c>
      <c r="BH22" s="10">
        <v>2.0942773552879799</v>
      </c>
      <c r="BI22" s="10">
        <v>2.1973937500563201</v>
      </c>
      <c r="BJ22" s="10">
        <v>2.1259557369322102</v>
      </c>
      <c r="BK22" s="10"/>
      <c r="BL22" s="10" t="s">
        <v>67</v>
      </c>
      <c r="BM22" s="10">
        <v>1.59516753401274</v>
      </c>
      <c r="BN22" s="10">
        <v>1.48918672698291</v>
      </c>
      <c r="BO22" s="10">
        <v>1.59516753401274</v>
      </c>
      <c r="BP22" s="10">
        <v>1.48918672698291</v>
      </c>
      <c r="BQ22" s="10">
        <v>1.61405801252681</v>
      </c>
      <c r="BR22" s="10">
        <v>1.4900230214824</v>
      </c>
      <c r="BS22" s="10">
        <v>1.53386648777262</v>
      </c>
      <c r="BT22" s="10">
        <v>1.44536853021906</v>
      </c>
      <c r="BU22" s="10">
        <v>1.6826699761289201</v>
      </c>
      <c r="BV22" s="10">
        <v>1.5888307554867001</v>
      </c>
      <c r="BW22" s="10">
        <v>1.51175787886911</v>
      </c>
      <c r="BX22" s="10">
        <v>1.5630614651789601</v>
      </c>
      <c r="BY22" s="10">
        <v>1.5358105081409501</v>
      </c>
      <c r="BZ22" s="10">
        <v>1.4941412658779001</v>
      </c>
      <c r="CA22" s="10">
        <v>1.5606545065416599</v>
      </c>
      <c r="CB22" s="10">
        <v>1.52825402878386</v>
      </c>
      <c r="CC22" s="10">
        <v>1.5115195400865999</v>
      </c>
      <c r="CD22" s="10">
        <v>1.5582888230743199</v>
      </c>
      <c r="CE22" s="10">
        <v>1.4845322273610599</v>
      </c>
      <c r="CF22" s="10"/>
      <c r="CG22" s="10" t="s">
        <v>67</v>
      </c>
      <c r="CH22" s="10">
        <v>1.89379322707888</v>
      </c>
      <c r="CI22" s="10">
        <v>1.75012562347726</v>
      </c>
      <c r="CJ22" s="10">
        <v>1.89379322707888</v>
      </c>
      <c r="CK22" s="10">
        <v>1.75012562347726</v>
      </c>
      <c r="CL22" s="10">
        <v>1.9865391702290101</v>
      </c>
      <c r="CM22" s="10">
        <v>1.77092741333543</v>
      </c>
      <c r="CN22" s="10">
        <v>1.87328580424507</v>
      </c>
      <c r="CO22" s="10">
        <v>1.7819019545469501</v>
      </c>
      <c r="CP22" s="10">
        <v>2.07454588930127</v>
      </c>
      <c r="CQ22" s="10">
        <v>1.94511329885905</v>
      </c>
      <c r="CR22" s="10">
        <v>1.8964844869181301</v>
      </c>
      <c r="CS22" s="10">
        <v>2.0308625519657499</v>
      </c>
      <c r="CT22" s="10">
        <v>1.93776644119851</v>
      </c>
      <c r="CU22" s="10">
        <v>1.9498458598834401</v>
      </c>
      <c r="CV22" s="10">
        <v>2.0277557690327499</v>
      </c>
      <c r="CW22" s="10">
        <v>1.92747509417735</v>
      </c>
      <c r="CX22" s="10">
        <v>1.9244228724149399</v>
      </c>
      <c r="CY22" s="10">
        <v>1.9559796582781901</v>
      </c>
      <c r="CZ22" s="10">
        <v>1.8791021208251699</v>
      </c>
      <c r="DA22" s="10"/>
      <c r="DB22" s="10" t="s">
        <v>67</v>
      </c>
      <c r="DC22" s="10">
        <v>1.8552999999999999</v>
      </c>
      <c r="DD22" s="10">
        <v>1.8688</v>
      </c>
      <c r="DE22" s="10">
        <v>1.9000999999999999</v>
      </c>
      <c r="DF22" s="10">
        <v>1.9154</v>
      </c>
      <c r="DG22" s="10">
        <v>1.9131</v>
      </c>
      <c r="DH22" s="10">
        <v>1.9225000000000001</v>
      </c>
      <c r="DI22" s="10">
        <v>1.9819</v>
      </c>
      <c r="DJ22" s="10">
        <v>1.8445</v>
      </c>
      <c r="DK22" s="10">
        <v>2.0579000000000001</v>
      </c>
      <c r="DL22" s="10">
        <v>2.0714000000000001</v>
      </c>
      <c r="DM22" s="10">
        <v>1.8831</v>
      </c>
      <c r="DN22" s="10">
        <v>2.08</v>
      </c>
      <c r="DO22" s="10">
        <v>2.0402999999999998</v>
      </c>
      <c r="DP22" s="10">
        <v>1.9360999999999999</v>
      </c>
      <c r="DQ22" s="10">
        <v>2.0889000000000002</v>
      </c>
      <c r="DR22" s="10">
        <v>2.1004</v>
      </c>
      <c r="DS22" s="10">
        <v>2.0331999999999999</v>
      </c>
      <c r="DT22" s="10">
        <v>2.0981000000000001</v>
      </c>
      <c r="DU22" s="10">
        <v>2.0310000000000001</v>
      </c>
    </row>
    <row r="23" spans="1:125" x14ac:dyDescent="0.3">
      <c r="A23" s="10" t="s">
        <v>68</v>
      </c>
      <c r="B23" s="10">
        <v>1.4595173683738001</v>
      </c>
      <c r="C23" s="10">
        <v>1.55456216017659</v>
      </c>
      <c r="D23" s="10">
        <v>1.51265054087129</v>
      </c>
      <c r="E23" s="10">
        <v>1.57197982415249</v>
      </c>
      <c r="F23" s="10">
        <v>1.5605190791133801</v>
      </c>
      <c r="G23" s="10">
        <v>1.66890939316151</v>
      </c>
      <c r="H23" s="10">
        <v>1.57213004647625</v>
      </c>
      <c r="I23" s="10">
        <v>1.6368962974530099</v>
      </c>
      <c r="J23" s="10">
        <v>1.62287375685143</v>
      </c>
      <c r="K23" s="10">
        <v>1.6480909151810901</v>
      </c>
      <c r="L23" s="10">
        <v>1.6737699699394</v>
      </c>
      <c r="M23" s="10">
        <v>1.68549554958821</v>
      </c>
      <c r="N23" s="10">
        <v>1.6403432516724199</v>
      </c>
      <c r="O23" s="10">
        <v>1.68142342482019</v>
      </c>
      <c r="P23" s="10">
        <v>1.67743891538778</v>
      </c>
      <c r="Q23" s="10">
        <v>1.58682182517298</v>
      </c>
      <c r="R23" s="10">
        <v>1.67923565304209</v>
      </c>
      <c r="S23" s="10">
        <v>1.60609728737707</v>
      </c>
      <c r="T23" s="10">
        <v>1.6567638631095101</v>
      </c>
      <c r="U23" s="10"/>
      <c r="V23" s="10" t="s">
        <v>68</v>
      </c>
      <c r="W23" s="10">
        <v>1.5713845947390599</v>
      </c>
      <c r="X23" s="10">
        <v>1.6800815214361</v>
      </c>
      <c r="Y23" s="10">
        <v>1.6689835383617</v>
      </c>
      <c r="Z23" s="10">
        <v>1.7138059428157399</v>
      </c>
      <c r="AA23" s="10">
        <v>1.72947827598203</v>
      </c>
      <c r="AB23" s="10">
        <v>1.85829189504144</v>
      </c>
      <c r="AC23" s="10">
        <v>1.74224521780872</v>
      </c>
      <c r="AD23" s="10">
        <v>1.8424077717012799</v>
      </c>
      <c r="AE23" s="10">
        <v>1.8881615918780701</v>
      </c>
      <c r="AF23" s="10">
        <v>1.89008083416888</v>
      </c>
      <c r="AG23" s="10">
        <v>1.90389006349167</v>
      </c>
      <c r="AH23" s="10">
        <v>1.9794497925254799</v>
      </c>
      <c r="AI23" s="10">
        <v>1.904911687909</v>
      </c>
      <c r="AJ23" s="10">
        <v>1.921209704996</v>
      </c>
      <c r="AK23" s="10">
        <v>1.97894486733397</v>
      </c>
      <c r="AL23" s="10">
        <v>1.8996050257919299</v>
      </c>
      <c r="AM23" s="10">
        <v>1.9351720394793199</v>
      </c>
      <c r="AN23" s="10">
        <v>1.9386705883545701</v>
      </c>
      <c r="AO23" s="10">
        <v>1.9411764621668699</v>
      </c>
      <c r="AP23" s="10"/>
      <c r="AQ23" s="10" t="s">
        <v>68</v>
      </c>
      <c r="AR23" s="10">
        <v>1.66329374042626</v>
      </c>
      <c r="AS23" s="10">
        <v>1.77687139660087</v>
      </c>
      <c r="AT23" s="10">
        <v>1.7721243475077999</v>
      </c>
      <c r="AU23" s="10">
        <v>1.81082960502374</v>
      </c>
      <c r="AV23" s="10">
        <v>1.83210881760913</v>
      </c>
      <c r="AW23" s="10">
        <v>1.96241125490938</v>
      </c>
      <c r="AX23" s="10">
        <v>1.8294084236828501</v>
      </c>
      <c r="AY23" s="10">
        <v>1.9450914938060599</v>
      </c>
      <c r="AZ23" s="10">
        <v>2.0540715378309402</v>
      </c>
      <c r="BA23" s="10">
        <v>1.9715845866202399</v>
      </c>
      <c r="BB23" s="10">
        <v>1.98735019391389</v>
      </c>
      <c r="BC23" s="10">
        <v>2.0756797908529001</v>
      </c>
      <c r="BD23" s="10">
        <v>1.9900866670930399</v>
      </c>
      <c r="BE23" s="10">
        <v>2.0087348005002501</v>
      </c>
      <c r="BF23" s="10">
        <v>2.0783753192562902</v>
      </c>
      <c r="BG23" s="10">
        <v>1.98814826290501</v>
      </c>
      <c r="BH23" s="10">
        <v>2.0290394466386901</v>
      </c>
      <c r="BI23" s="10">
        <v>2.0293630829659399</v>
      </c>
      <c r="BJ23" s="10">
        <v>2.03174158228083</v>
      </c>
      <c r="BK23" s="10"/>
      <c r="BL23" s="10" t="s">
        <v>68</v>
      </c>
      <c r="BM23" s="10">
        <v>1.5428518918315</v>
      </c>
      <c r="BN23" s="10">
        <v>1.5610783726731701</v>
      </c>
      <c r="BO23" s="10">
        <v>1.5428518918315</v>
      </c>
      <c r="BP23" s="10">
        <v>1.5610783726731701</v>
      </c>
      <c r="BQ23" s="10">
        <v>1.7144301736041301</v>
      </c>
      <c r="BR23" s="10">
        <v>1.61058874816232</v>
      </c>
      <c r="BS23" s="10">
        <v>1.76379272589961</v>
      </c>
      <c r="BT23" s="10">
        <v>1.7192067703165199</v>
      </c>
      <c r="BU23" s="10">
        <v>1.7696698937583699</v>
      </c>
      <c r="BV23" s="10">
        <v>1.8968632317313301</v>
      </c>
      <c r="BW23" s="10">
        <v>1.95264157167925</v>
      </c>
      <c r="BX23" s="10">
        <v>1.83559808357705</v>
      </c>
      <c r="BY23" s="10">
        <v>1.79841032106052</v>
      </c>
      <c r="BZ23" s="10">
        <v>1.9778925274583401</v>
      </c>
      <c r="CA23" s="10">
        <v>1.8375670673928499</v>
      </c>
      <c r="CB23" s="10">
        <v>1.81661328490476</v>
      </c>
      <c r="CC23" s="10">
        <v>1.9969439429840199</v>
      </c>
      <c r="CD23" s="10">
        <v>1.84267957817668</v>
      </c>
      <c r="CE23" s="10">
        <v>1.83089718042033</v>
      </c>
      <c r="CF23" s="10"/>
      <c r="CG23" s="10" t="s">
        <v>68</v>
      </c>
      <c r="CH23" s="10">
        <v>1.68784680221024</v>
      </c>
      <c r="CI23" s="10">
        <v>1.6615153524289099</v>
      </c>
      <c r="CJ23" s="10">
        <v>1.68784680221024</v>
      </c>
      <c r="CK23" s="10">
        <v>1.6615153524289099</v>
      </c>
      <c r="CL23" s="10">
        <v>1.8420141606340299</v>
      </c>
      <c r="CM23" s="10">
        <v>1.8264217725230101</v>
      </c>
      <c r="CN23" s="10">
        <v>2.0172386528211801</v>
      </c>
      <c r="CO23" s="10">
        <v>1.8867575050409799</v>
      </c>
      <c r="CP23" s="10">
        <v>2.1480919998616099</v>
      </c>
      <c r="CQ23" s="10">
        <v>2.0309665055335002</v>
      </c>
      <c r="CR23" s="10">
        <v>2.1599841044088102</v>
      </c>
      <c r="CS23" s="10">
        <v>2.12746188659179</v>
      </c>
      <c r="CT23" s="10">
        <v>2.0971574685204102</v>
      </c>
      <c r="CU23" s="10">
        <v>2.20727636571592</v>
      </c>
      <c r="CV23" s="10">
        <v>1.8887194160182199</v>
      </c>
      <c r="CW23" s="10">
        <v>2.0604078776708601</v>
      </c>
      <c r="CX23" s="10">
        <v>2.2351680125724802</v>
      </c>
      <c r="CY23" s="10">
        <v>2.1063704883682899</v>
      </c>
      <c r="CZ23" s="10">
        <v>2.12199089393643</v>
      </c>
      <c r="DA23" s="10"/>
      <c r="DB23" s="10" t="s">
        <v>68</v>
      </c>
      <c r="DC23" s="10">
        <v>1.6215999999999999</v>
      </c>
      <c r="DD23" s="10">
        <v>1.7241</v>
      </c>
      <c r="DE23" s="10">
        <v>1.788</v>
      </c>
      <c r="DF23" s="10">
        <v>1.8066</v>
      </c>
      <c r="DG23" s="10">
        <v>1.8133999999999999</v>
      </c>
      <c r="DH23" s="10">
        <v>1.9779</v>
      </c>
      <c r="DI23" s="10">
        <v>1.8371</v>
      </c>
      <c r="DJ23" s="10">
        <v>2.0360999999999998</v>
      </c>
      <c r="DK23" s="10">
        <v>2.1718999999999999</v>
      </c>
      <c r="DL23" s="10">
        <v>2.0857000000000001</v>
      </c>
      <c r="DM23" s="10">
        <v>2.1183999999999998</v>
      </c>
      <c r="DN23" s="10">
        <v>2.2189999999999999</v>
      </c>
      <c r="DO23" s="10">
        <v>2.1223000000000001</v>
      </c>
      <c r="DP23" s="10">
        <v>2.1642999999999999</v>
      </c>
      <c r="DQ23" s="10">
        <v>2.2323</v>
      </c>
      <c r="DR23" s="10">
        <v>2.1128999999999998</v>
      </c>
      <c r="DS23" s="10">
        <v>2.1597</v>
      </c>
      <c r="DT23" s="10">
        <v>2.1558999999999999</v>
      </c>
      <c r="DU23" s="10">
        <v>2.1924000000000001</v>
      </c>
    </row>
    <row r="24" spans="1:125" x14ac:dyDescent="0.3">
      <c r="A24" s="10" t="s">
        <v>69</v>
      </c>
      <c r="B24" s="10">
        <v>1.72193477057091</v>
      </c>
      <c r="C24" s="10">
        <v>1.7536701807409301</v>
      </c>
      <c r="D24" s="10">
        <v>1.7812141674205699</v>
      </c>
      <c r="E24" s="10">
        <v>1.77252083750765</v>
      </c>
      <c r="F24" s="10">
        <v>1.91634656039121</v>
      </c>
      <c r="G24" s="10">
        <v>1.97816692471526</v>
      </c>
      <c r="H24" s="10">
        <v>1.96704891419057</v>
      </c>
      <c r="I24" s="10">
        <v>2.0242518787281498</v>
      </c>
      <c r="J24" s="10">
        <v>1.9370101945524201</v>
      </c>
      <c r="K24" s="10">
        <v>2.1215107310012402</v>
      </c>
      <c r="L24" s="10">
        <v>2.05651485401884</v>
      </c>
      <c r="M24" s="10">
        <v>1.9156004056571301</v>
      </c>
      <c r="N24" s="10">
        <v>2.1490431659714702</v>
      </c>
      <c r="O24" s="10">
        <v>2.15747095038508</v>
      </c>
      <c r="P24" s="10">
        <v>1.89929369142782</v>
      </c>
      <c r="Q24" s="10">
        <v>2.24165592768817</v>
      </c>
      <c r="R24" s="10">
        <v>2.2151059873564201</v>
      </c>
      <c r="S24" s="10">
        <v>2.2845450812644099</v>
      </c>
      <c r="T24" s="10">
        <v>2.1528456536503202</v>
      </c>
      <c r="U24" s="10"/>
      <c r="V24" s="10" t="s">
        <v>69</v>
      </c>
      <c r="W24" s="10">
        <v>1.7520895216199699</v>
      </c>
      <c r="X24" s="10">
        <v>1.8534167114487701</v>
      </c>
      <c r="Y24" s="10">
        <v>1.87972464073289</v>
      </c>
      <c r="Z24" s="10">
        <v>1.8857013704807</v>
      </c>
      <c r="AA24" s="10">
        <v>2.0653073292515001</v>
      </c>
      <c r="AB24" s="10">
        <v>2.1364561656785899</v>
      </c>
      <c r="AC24" s="10">
        <v>2.1081885840127601</v>
      </c>
      <c r="AD24" s="10">
        <v>2.2069424407113698</v>
      </c>
      <c r="AE24" s="10">
        <v>2.1290457062570902</v>
      </c>
      <c r="AF24" s="10">
        <v>2.31988618687862</v>
      </c>
      <c r="AG24" s="10">
        <v>2.17946740793538</v>
      </c>
      <c r="AH24" s="10">
        <v>2.1066737016932402</v>
      </c>
      <c r="AI24" s="10">
        <v>2.3618210456411499</v>
      </c>
      <c r="AJ24" s="10">
        <v>2.2920825837579999</v>
      </c>
      <c r="AK24" s="10">
        <v>2.08549456782705</v>
      </c>
      <c r="AL24" s="10">
        <v>2.4426841592332398</v>
      </c>
      <c r="AM24" s="10">
        <v>2.3679584675331</v>
      </c>
      <c r="AN24" s="10">
        <v>2.47692122797493</v>
      </c>
      <c r="AO24" s="10">
        <v>2.3159321744027102</v>
      </c>
      <c r="AP24" s="10"/>
      <c r="AQ24" s="10" t="s">
        <v>69</v>
      </c>
      <c r="AR24" s="10">
        <v>2.1090044935633698</v>
      </c>
      <c r="AS24" s="10">
        <v>2.2163165589185301</v>
      </c>
      <c r="AT24" s="10">
        <v>2.25783541058005</v>
      </c>
      <c r="AU24" s="10">
        <v>2.2491155520126398</v>
      </c>
      <c r="AV24" s="10">
        <v>2.5259997422836902</v>
      </c>
      <c r="AW24" s="10">
        <v>2.5749919435804798</v>
      </c>
      <c r="AX24" s="10">
        <v>2.7017228351721001</v>
      </c>
      <c r="AY24" s="10">
        <v>2.6765878685480402</v>
      </c>
      <c r="AZ24" s="10">
        <v>2.7565516276184701</v>
      </c>
      <c r="BA24" s="10">
        <v>2.9908150016714301</v>
      </c>
      <c r="BB24" s="10">
        <v>2.5690191650121101</v>
      </c>
      <c r="BC24" s="10">
        <v>2.72773949182243</v>
      </c>
      <c r="BD24" s="10">
        <v>2.8642687102834401</v>
      </c>
      <c r="BE24" s="10">
        <v>2.6919160919421801</v>
      </c>
      <c r="BF24" s="10">
        <v>2.5299179851494298</v>
      </c>
      <c r="BG24" s="10">
        <v>3.1436081625578298</v>
      </c>
      <c r="BH24" s="10">
        <v>2.9015472312239998</v>
      </c>
      <c r="BI24" s="10">
        <v>3.2410130305946501</v>
      </c>
      <c r="BJ24" s="10">
        <v>2.7847999153071199</v>
      </c>
      <c r="BK24" s="10"/>
      <c r="BL24" s="10" t="s">
        <v>69</v>
      </c>
      <c r="BM24" s="10">
        <v>1.7685444053286099</v>
      </c>
      <c r="BN24" s="10">
        <v>1.60735064784682</v>
      </c>
      <c r="BO24" s="10">
        <v>1.7685444053286099</v>
      </c>
      <c r="BP24" s="10">
        <v>1.60735064784682</v>
      </c>
      <c r="BQ24" s="10">
        <v>1.7111889501190201</v>
      </c>
      <c r="BR24" s="10">
        <v>1.6057443708891299</v>
      </c>
      <c r="BS24" s="10">
        <v>1.6622456448304299</v>
      </c>
      <c r="BT24" s="10">
        <v>1.5143887040042201</v>
      </c>
      <c r="BU24" s="10">
        <v>1.5367915973695701</v>
      </c>
      <c r="BV24" s="10">
        <v>1.57370968568186</v>
      </c>
      <c r="BW24" s="10">
        <v>1.5261950442556</v>
      </c>
      <c r="BX24" s="10">
        <v>1.5040775325729701</v>
      </c>
      <c r="BY24" s="10">
        <v>1.5698898903669301</v>
      </c>
      <c r="BZ24" s="10">
        <v>1.5565736734648801</v>
      </c>
      <c r="CA24" s="10">
        <v>1.48444059329219</v>
      </c>
      <c r="CB24" s="10">
        <v>1.54239990725151</v>
      </c>
      <c r="CC24" s="10">
        <v>1.5192988865191901</v>
      </c>
      <c r="CD24" s="10">
        <v>1.5911557269544301</v>
      </c>
      <c r="CE24" s="10">
        <v>1.6142118891080599</v>
      </c>
      <c r="CF24" s="10"/>
      <c r="CG24" s="10" t="s">
        <v>69</v>
      </c>
      <c r="CH24" s="10">
        <v>1.9832238870325301</v>
      </c>
      <c r="CI24" s="10">
        <v>1.8650266904574999</v>
      </c>
      <c r="CJ24" s="10">
        <v>1.9832238870325301</v>
      </c>
      <c r="CK24" s="10">
        <v>1.8650266904574999</v>
      </c>
      <c r="CL24" s="10">
        <v>2.0375298030279501</v>
      </c>
      <c r="CM24" s="10">
        <v>1.8298440277210899</v>
      </c>
      <c r="CN24" s="10">
        <v>1.95421889750184</v>
      </c>
      <c r="CO24" s="10">
        <v>1.8363022010954699</v>
      </c>
      <c r="CP24" s="10">
        <v>1.88770346354624</v>
      </c>
      <c r="CQ24" s="10">
        <v>1.88115893966936</v>
      </c>
      <c r="CR24" s="10">
        <v>1.8333030151459899</v>
      </c>
      <c r="CS24" s="10">
        <v>1.8729234920279501</v>
      </c>
      <c r="CT24" s="10">
        <v>1.9330973523497099</v>
      </c>
      <c r="CU24" s="10">
        <v>1.90998999452816</v>
      </c>
      <c r="CV24" s="10">
        <v>1.8191606505531199</v>
      </c>
      <c r="CW24" s="10">
        <v>1.9463208324198</v>
      </c>
      <c r="CX24" s="10">
        <v>1.9212125186515101</v>
      </c>
      <c r="CY24" s="10">
        <v>2.0024828108393402</v>
      </c>
      <c r="CZ24" s="10">
        <v>1.9628894889916</v>
      </c>
      <c r="DA24" s="10"/>
      <c r="DB24" s="10" t="s">
        <v>69</v>
      </c>
      <c r="DC24" s="10">
        <v>1.9609000000000001</v>
      </c>
      <c r="DD24" s="10">
        <v>2.0573000000000001</v>
      </c>
      <c r="DE24" s="10">
        <v>2.0779999999999998</v>
      </c>
      <c r="DF24" s="10">
        <v>2.0895000000000001</v>
      </c>
      <c r="DG24" s="10">
        <v>2.2863000000000002</v>
      </c>
      <c r="DH24" s="10">
        <v>2.3525999999999998</v>
      </c>
      <c r="DI24" s="10">
        <v>2.3448000000000002</v>
      </c>
      <c r="DJ24" s="10">
        <v>2.3723999999999998</v>
      </c>
      <c r="DK24" s="10">
        <v>2.2964000000000002</v>
      </c>
      <c r="DL24" s="10">
        <v>2.5108999999999999</v>
      </c>
      <c r="DM24" s="10">
        <v>2.3601999999999999</v>
      </c>
      <c r="DN24" s="10">
        <v>2.2326999999999999</v>
      </c>
      <c r="DO24" s="10">
        <v>2.573</v>
      </c>
      <c r="DP24" s="10">
        <v>2.4860000000000002</v>
      </c>
      <c r="DQ24" s="10">
        <v>2.1867000000000001</v>
      </c>
      <c r="DR24" s="10">
        <v>2.6490999999999998</v>
      </c>
      <c r="DS24" s="10">
        <v>2.5164</v>
      </c>
      <c r="DT24" s="10">
        <v>2.7147999999999999</v>
      </c>
      <c r="DU24" s="10">
        <v>2.5249000000000001</v>
      </c>
    </row>
    <row r="25" spans="1:125" x14ac:dyDescent="0.3">
      <c r="A25" s="10" t="s">
        <v>70</v>
      </c>
      <c r="B25" s="10">
        <v>1.6405019052162999</v>
      </c>
      <c r="C25" s="10">
        <v>1.6449682347366199</v>
      </c>
      <c r="D25" s="10">
        <v>1.5823658790906301</v>
      </c>
      <c r="E25" s="10">
        <v>1.6305183461297501</v>
      </c>
      <c r="F25" s="10">
        <v>1.64638238082609</v>
      </c>
      <c r="G25" s="10">
        <v>1.7132512177925101</v>
      </c>
      <c r="H25" s="10">
        <v>1.5500471128281701</v>
      </c>
      <c r="I25" s="10">
        <v>1.85177800794688</v>
      </c>
      <c r="J25" s="10">
        <v>1.8939112697443401</v>
      </c>
      <c r="K25" s="10">
        <v>1.7920652024345001</v>
      </c>
      <c r="L25" s="10">
        <v>1.8945149150380001</v>
      </c>
      <c r="M25" s="10">
        <v>1.9436279877415901</v>
      </c>
      <c r="N25" s="10">
        <v>1.7618265970742999</v>
      </c>
      <c r="O25" s="10">
        <v>1.92241857422018</v>
      </c>
      <c r="P25" s="10">
        <v>1.9210117091007699</v>
      </c>
      <c r="Q25" s="10">
        <v>1.75012080197255</v>
      </c>
      <c r="R25" s="10">
        <v>1.8552586996915601</v>
      </c>
      <c r="S25" s="10">
        <v>1.7763762490447099</v>
      </c>
      <c r="T25" s="10">
        <v>1.74890398105495</v>
      </c>
      <c r="U25" s="10"/>
      <c r="V25" s="10" t="s">
        <v>70</v>
      </c>
      <c r="W25" s="10">
        <v>1.7630846049256901</v>
      </c>
      <c r="X25" s="10">
        <v>1.75048052391064</v>
      </c>
      <c r="Y25" s="10">
        <v>1.7452109887949201</v>
      </c>
      <c r="Z25" s="10">
        <v>1.7707919599559301</v>
      </c>
      <c r="AA25" s="10">
        <v>1.83903448201883</v>
      </c>
      <c r="AB25" s="10">
        <v>1.8863821782766601</v>
      </c>
      <c r="AC25" s="10">
        <v>1.77939050446142</v>
      </c>
      <c r="AD25" s="10">
        <v>2.0556581656748301</v>
      </c>
      <c r="AE25" s="10">
        <v>2.1669819198874301</v>
      </c>
      <c r="AF25" s="10">
        <v>2.0483659206087901</v>
      </c>
      <c r="AG25" s="10">
        <v>2.1067823272781299</v>
      </c>
      <c r="AH25" s="10">
        <v>2.27268504390736</v>
      </c>
      <c r="AI25" s="10">
        <v>2.0492766397217799</v>
      </c>
      <c r="AJ25" s="10">
        <v>2.16558135026101</v>
      </c>
      <c r="AK25" s="10">
        <v>2.2789693171505201</v>
      </c>
      <c r="AL25" s="10">
        <v>2.0254256214411899</v>
      </c>
      <c r="AM25" s="10">
        <v>2.14756463045947</v>
      </c>
      <c r="AN25" s="10">
        <v>2.0579928800487601</v>
      </c>
      <c r="AO25" s="10">
        <v>2.0429360788214899</v>
      </c>
      <c r="AP25" s="10"/>
      <c r="AQ25" s="10" t="s">
        <v>70</v>
      </c>
      <c r="AR25" s="10">
        <v>1.9435801631883001</v>
      </c>
      <c r="AS25" s="10">
        <v>1.88454123984265</v>
      </c>
      <c r="AT25" s="10">
        <v>1.9014713338046101</v>
      </c>
      <c r="AU25" s="10">
        <v>1.90438426066537</v>
      </c>
      <c r="AV25" s="10">
        <v>1.9944828195879201</v>
      </c>
      <c r="AW25" s="10">
        <v>1.98238786456825</v>
      </c>
      <c r="AX25" s="10">
        <v>1.89755787013726</v>
      </c>
      <c r="AY25" s="10">
        <v>2.1719091305254401</v>
      </c>
      <c r="AZ25" s="10">
        <v>2.27877066768328</v>
      </c>
      <c r="BA25" s="10">
        <v>2.2275934322852802</v>
      </c>
      <c r="BB25" s="10">
        <v>2.2068198675897301</v>
      </c>
      <c r="BC25" s="10">
        <v>2.4682915099532701</v>
      </c>
      <c r="BD25" s="10">
        <v>2.2420542119029299</v>
      </c>
      <c r="BE25" s="10">
        <v>2.33408583912682</v>
      </c>
      <c r="BF25" s="10">
        <v>2.49351592694007</v>
      </c>
      <c r="BG25" s="10">
        <v>2.2203239881825998</v>
      </c>
      <c r="BH25" s="10">
        <v>2.3496711420411298</v>
      </c>
      <c r="BI25" s="10">
        <v>2.24904211286138</v>
      </c>
      <c r="BJ25" s="10">
        <v>2.24916148582439</v>
      </c>
      <c r="BK25" s="10"/>
      <c r="BL25" s="10" t="s">
        <v>70</v>
      </c>
      <c r="BM25" s="10">
        <v>1.9797626138525799</v>
      </c>
      <c r="BN25" s="10">
        <v>1.71947752441393</v>
      </c>
      <c r="BO25" s="10">
        <v>1.9797626138525799</v>
      </c>
      <c r="BP25" s="10">
        <v>1.71947752441393</v>
      </c>
      <c r="BQ25" s="10">
        <v>1.95633013240857</v>
      </c>
      <c r="BR25" s="10">
        <v>1.70037830204508</v>
      </c>
      <c r="BS25" s="10">
        <v>1.8874727318931599</v>
      </c>
      <c r="BT25" s="10">
        <v>1.79374761058372</v>
      </c>
      <c r="BU25" s="10">
        <v>1.8035856475676899</v>
      </c>
      <c r="BV25" s="10">
        <v>1.7954386781199501</v>
      </c>
      <c r="BW25" s="10">
        <v>1.8895105066150499</v>
      </c>
      <c r="BX25" s="10">
        <v>1.9447097202922301</v>
      </c>
      <c r="BY25" s="10">
        <v>1.71754750073644</v>
      </c>
      <c r="BZ25" s="10">
        <v>1.95225287092994</v>
      </c>
      <c r="CA25" s="10">
        <v>1.67808143307386</v>
      </c>
      <c r="CB25" s="10">
        <v>1.7164390818045601</v>
      </c>
      <c r="CC25" s="10">
        <v>1.6654582356518799</v>
      </c>
      <c r="CD25" s="10">
        <v>1.7421471594670599</v>
      </c>
      <c r="CE25" s="10">
        <v>1.6755205016068</v>
      </c>
      <c r="CF25" s="10"/>
      <c r="CG25" s="10" t="s">
        <v>70</v>
      </c>
      <c r="CH25" s="10">
        <v>2.6145807926416298</v>
      </c>
      <c r="CI25" s="10">
        <v>2.1667571070474101</v>
      </c>
      <c r="CJ25" s="10">
        <v>2.6145807926416298</v>
      </c>
      <c r="CK25" s="10">
        <v>2.1667571070474101</v>
      </c>
      <c r="CL25" s="10">
        <v>2.7152997428532801</v>
      </c>
      <c r="CM25" s="10">
        <v>2.3636832433860899</v>
      </c>
      <c r="CN25" s="10">
        <v>2.70797090522758</v>
      </c>
      <c r="CO25" s="10">
        <v>2.4761997485826099</v>
      </c>
      <c r="CP25" s="10">
        <v>2.5897365585827998</v>
      </c>
      <c r="CQ25" s="10">
        <v>2.6883482300314498</v>
      </c>
      <c r="CR25" s="10">
        <v>2.6942062511092302</v>
      </c>
      <c r="CS25" s="10">
        <v>3.03150379069973</v>
      </c>
      <c r="CT25" s="10">
        <v>2.7433249234072199</v>
      </c>
      <c r="CU25" s="10">
        <v>2.8510188775741798</v>
      </c>
      <c r="CV25" s="10">
        <v>2.8336399256976401</v>
      </c>
      <c r="CW25" s="10">
        <v>2.6931808511100002</v>
      </c>
      <c r="CX25" s="10">
        <v>2.7255250141603802</v>
      </c>
      <c r="CY25" s="10">
        <v>2.7477935334229802</v>
      </c>
      <c r="CZ25" s="10">
        <v>2.7825998113136601</v>
      </c>
      <c r="DA25" s="10"/>
      <c r="DB25" s="10" t="s">
        <v>70</v>
      </c>
      <c r="DC25" s="10">
        <v>1.9205000000000001</v>
      </c>
      <c r="DD25" s="10">
        <v>1.7482</v>
      </c>
      <c r="DE25" s="10">
        <v>1.7468999999999999</v>
      </c>
      <c r="DF25" s="10">
        <v>1.7784</v>
      </c>
      <c r="DG25" s="10">
        <v>1.9412</v>
      </c>
      <c r="DH25" s="10">
        <v>1.9009</v>
      </c>
      <c r="DI25" s="10">
        <v>1.9140999999999999</v>
      </c>
      <c r="DJ25" s="10">
        <v>2.0741000000000001</v>
      </c>
      <c r="DK25" s="10">
        <v>2.0928</v>
      </c>
      <c r="DL25" s="10">
        <v>2.1023000000000001</v>
      </c>
      <c r="DM25" s="10">
        <v>2.1922999999999999</v>
      </c>
      <c r="DN25" s="10">
        <v>2.2747000000000002</v>
      </c>
      <c r="DO25" s="10">
        <v>2.089</v>
      </c>
      <c r="DP25" s="10">
        <v>2.2555999999999998</v>
      </c>
      <c r="DQ25" s="10">
        <v>2.3283</v>
      </c>
      <c r="DR25" s="10">
        <v>2.0733999999999999</v>
      </c>
      <c r="DS25" s="10">
        <v>2.2406000000000001</v>
      </c>
      <c r="DT25" s="10">
        <v>2.1023000000000001</v>
      </c>
      <c r="DU25" s="10">
        <v>2.1459999999999999</v>
      </c>
    </row>
    <row r="26" spans="1:125" x14ac:dyDescent="0.3">
      <c r="A26" s="10" t="s">
        <v>71</v>
      </c>
      <c r="B26" s="10">
        <v>3.4685003032620401</v>
      </c>
      <c r="C26" s="10">
        <v>3.2572860409672599</v>
      </c>
      <c r="D26" s="10">
        <v>3.8868825448064799</v>
      </c>
      <c r="E26" s="10">
        <v>3.5456953265172499</v>
      </c>
      <c r="F26" s="10">
        <v>4.0479970599044499</v>
      </c>
      <c r="G26" s="10">
        <v>3.88539371546727</v>
      </c>
      <c r="H26" s="10">
        <v>3.57739396589418</v>
      </c>
      <c r="I26" s="10">
        <v>4.18668318612366</v>
      </c>
      <c r="J26" s="10">
        <v>4.5389477778858298</v>
      </c>
      <c r="K26" s="10">
        <v>4.9756449660054001</v>
      </c>
      <c r="L26" s="10">
        <v>4.6357798983322898</v>
      </c>
      <c r="M26" s="10">
        <v>4.64523679099646</v>
      </c>
      <c r="N26" s="10">
        <v>5.0938602345314203</v>
      </c>
      <c r="O26" s="10">
        <v>4.9002706738846404</v>
      </c>
      <c r="P26" s="10">
        <v>4.5999489013796602</v>
      </c>
      <c r="Q26" s="10">
        <v>5.2871553167121803</v>
      </c>
      <c r="R26" s="10">
        <v>4.7968588640275396</v>
      </c>
      <c r="S26" s="10">
        <v>5.1265850555043704</v>
      </c>
      <c r="T26" s="10">
        <v>4.7416385394292702</v>
      </c>
      <c r="U26" s="10"/>
      <c r="V26" s="10" t="s">
        <v>71</v>
      </c>
      <c r="W26" s="10">
        <v>3.5995894909688002</v>
      </c>
      <c r="X26" s="10">
        <v>3.3744297991380798</v>
      </c>
      <c r="Y26" s="10">
        <v>4.0890020870918704</v>
      </c>
      <c r="Z26" s="10">
        <v>3.70348335663504</v>
      </c>
      <c r="AA26" s="10">
        <v>4.2718740304064502</v>
      </c>
      <c r="AB26" s="10">
        <v>4.1008550677972204</v>
      </c>
      <c r="AC26" s="10">
        <v>3.7588934103439202</v>
      </c>
      <c r="AD26" s="10">
        <v>4.4500849617672102</v>
      </c>
      <c r="AE26" s="10">
        <v>4.8766064152126196</v>
      </c>
      <c r="AF26" s="10">
        <v>5.2688495487943197</v>
      </c>
      <c r="AG26" s="10">
        <v>4.9071084678561299</v>
      </c>
      <c r="AH26" s="10">
        <v>4.9570092464661499</v>
      </c>
      <c r="AI26" s="10">
        <v>5.4111302410370703</v>
      </c>
      <c r="AJ26" s="10">
        <v>5.1945681211041803</v>
      </c>
      <c r="AK26" s="10">
        <v>4.8578598024931203</v>
      </c>
      <c r="AL26" s="10">
        <v>5.3239742736748701</v>
      </c>
      <c r="AM26" s="10">
        <v>4.9834152883325897</v>
      </c>
      <c r="AN26" s="10">
        <v>5.3268897601896601</v>
      </c>
      <c r="AO26" s="10">
        <v>4.9303099361896097</v>
      </c>
      <c r="AP26" s="10"/>
      <c r="AQ26" s="10" t="s">
        <v>71</v>
      </c>
      <c r="AR26" s="10">
        <v>4.0539066111881601</v>
      </c>
      <c r="AS26" s="10">
        <v>3.9702882220377198</v>
      </c>
      <c r="AT26" s="10">
        <v>4.6605918877509902</v>
      </c>
      <c r="AU26" s="10">
        <v>4.1834677419354804</v>
      </c>
      <c r="AV26" s="10">
        <v>4.93861812312245</v>
      </c>
      <c r="AW26" s="10">
        <v>4.6997826889171401</v>
      </c>
      <c r="AX26" s="10">
        <v>4.2244228074057704</v>
      </c>
      <c r="AY26" s="10">
        <v>5.19489213984627</v>
      </c>
      <c r="AZ26" s="10">
        <v>5.8048628816615899</v>
      </c>
      <c r="BA26" s="10">
        <v>5.9828097877820703</v>
      </c>
      <c r="BB26" s="10">
        <v>5.7953063158481504</v>
      </c>
      <c r="BC26" s="10">
        <v>5.9042344452180497</v>
      </c>
      <c r="BD26" s="10">
        <v>6.41141177176456</v>
      </c>
      <c r="BE26" s="10">
        <v>6.1326363742553403</v>
      </c>
      <c r="BF26" s="10">
        <v>5.8637962480458601</v>
      </c>
      <c r="BG26" s="10">
        <v>6.2381892833012804</v>
      </c>
      <c r="BH26" s="10">
        <v>5.8473118279569896</v>
      </c>
      <c r="BI26" s="10">
        <v>6.2705951805935696</v>
      </c>
      <c r="BJ26" s="10">
        <v>5.8553101656381896</v>
      </c>
      <c r="BK26" s="10"/>
      <c r="BL26" s="10" t="s">
        <v>71</v>
      </c>
      <c r="BM26" s="10">
        <v>1.74952676138373</v>
      </c>
      <c r="BN26" s="10">
        <v>1.72356686239535</v>
      </c>
      <c r="BO26" s="10">
        <v>1.74952676138373</v>
      </c>
      <c r="BP26" s="10">
        <v>1.72356686239535</v>
      </c>
      <c r="BQ26" s="10">
        <v>1.61294768716717</v>
      </c>
      <c r="BR26" s="10">
        <v>1.58540729935789</v>
      </c>
      <c r="BS26" s="10">
        <v>1.5888066998257</v>
      </c>
      <c r="BT26" s="10">
        <v>1.57123630867342</v>
      </c>
      <c r="BU26" s="10">
        <v>1.50823453429903</v>
      </c>
      <c r="BV26" s="10">
        <v>1.55820266056486</v>
      </c>
      <c r="BW26" s="10">
        <v>1.52307295694767</v>
      </c>
      <c r="BX26" s="10">
        <v>1.47827731185905</v>
      </c>
      <c r="BY26" s="10">
        <v>1.5766971572056301</v>
      </c>
      <c r="BZ26" s="10">
        <v>1.51342303905481</v>
      </c>
      <c r="CA26" s="10">
        <v>1.42969987584022</v>
      </c>
      <c r="CB26" s="10">
        <v>1.3067095081468501</v>
      </c>
      <c r="CC26" s="10">
        <v>1.27255210745716</v>
      </c>
      <c r="CD26" s="10">
        <v>1.31776224821555</v>
      </c>
      <c r="CE26" s="10">
        <v>1.2467453662842001</v>
      </c>
      <c r="CF26" s="10"/>
      <c r="CG26" s="10" t="s">
        <v>71</v>
      </c>
      <c r="CH26" s="10">
        <v>2.5525031596772498</v>
      </c>
      <c r="CI26" s="10">
        <v>2.3722320112318802</v>
      </c>
      <c r="CJ26" s="10">
        <v>2.5525031596772498</v>
      </c>
      <c r="CK26" s="10">
        <v>2.3722320112318802</v>
      </c>
      <c r="CL26" s="10">
        <v>2.4258237867463901</v>
      </c>
      <c r="CM26" s="10">
        <v>2.4249544603599702</v>
      </c>
      <c r="CN26" s="10">
        <v>2.4719294900812399</v>
      </c>
      <c r="CO26" s="10">
        <v>2.36928468148434</v>
      </c>
      <c r="CP26" s="10">
        <v>2.4467104702084601</v>
      </c>
      <c r="CQ26" s="10">
        <v>2.60088008101039</v>
      </c>
      <c r="CR26" s="10">
        <v>2.5064400012578498</v>
      </c>
      <c r="CS26" s="10">
        <v>2.4445242094180202</v>
      </c>
      <c r="CT26" s="10">
        <v>2.4502070365857702</v>
      </c>
      <c r="CU26" s="10">
        <v>2.32514886492699</v>
      </c>
      <c r="CV26" s="10">
        <v>2.3129916446519898</v>
      </c>
      <c r="CW26" s="10">
        <v>2.1602277996508401</v>
      </c>
      <c r="CX26" s="10">
        <v>2.1403768458700001</v>
      </c>
      <c r="CY26" s="10">
        <v>2.1147965264377602</v>
      </c>
      <c r="CZ26" s="10">
        <v>2.0054689496434999</v>
      </c>
      <c r="DA26" s="10"/>
      <c r="DB26" s="10" t="s">
        <v>71</v>
      </c>
      <c r="DC26" s="10">
        <v>3.8845000000000001</v>
      </c>
      <c r="DD26" s="10">
        <v>3.8037999999999998</v>
      </c>
      <c r="DE26" s="10">
        <v>4.4537000000000004</v>
      </c>
      <c r="DF26" s="10">
        <v>3.9943</v>
      </c>
      <c r="DG26" s="10">
        <v>4.6916000000000002</v>
      </c>
      <c r="DH26" s="10">
        <v>4.5913000000000004</v>
      </c>
      <c r="DI26" s="10">
        <v>3.9666999999999999</v>
      </c>
      <c r="DJ26" s="10">
        <v>4.8834999999999997</v>
      </c>
      <c r="DK26" s="10">
        <v>5.2964000000000002</v>
      </c>
      <c r="DL26" s="10">
        <v>5.7243000000000004</v>
      </c>
      <c r="DM26" s="10">
        <v>5.2408000000000001</v>
      </c>
      <c r="DN26" s="10">
        <v>5.4724000000000004</v>
      </c>
      <c r="DO26" s="10">
        <v>6.0453999999999999</v>
      </c>
      <c r="DP26" s="10">
        <v>5.5717999999999996</v>
      </c>
      <c r="DQ26" s="10">
        <v>5.4185999999999996</v>
      </c>
      <c r="DR26" s="10">
        <v>5.9619999999999997</v>
      </c>
      <c r="DS26" s="10">
        <v>5.5580999999999996</v>
      </c>
      <c r="DT26" s="10">
        <v>5.9348999999999998</v>
      </c>
      <c r="DU26" s="10">
        <v>5.4767000000000001</v>
      </c>
    </row>
    <row r="27" spans="1:125" x14ac:dyDescent="0.3">
      <c r="A27" s="10" t="s">
        <v>72</v>
      </c>
      <c r="B27" s="10">
        <v>1.47570843666721</v>
      </c>
      <c r="C27" s="10">
        <v>1.5329299845003099</v>
      </c>
      <c r="D27" s="10">
        <v>1.49582482092693</v>
      </c>
      <c r="E27" s="10">
        <v>1.5366290689031199</v>
      </c>
      <c r="F27" s="10">
        <v>1.6631933564355701</v>
      </c>
      <c r="G27" s="10">
        <v>1.7716795331675801</v>
      </c>
      <c r="H27" s="10">
        <v>1.6752052151771399</v>
      </c>
      <c r="I27" s="10">
        <v>1.79536673465493</v>
      </c>
      <c r="J27" s="10">
        <v>1.71628134143613</v>
      </c>
      <c r="K27" s="10">
        <v>1.7098081781410199</v>
      </c>
      <c r="L27" s="10">
        <v>1.77928109379488</v>
      </c>
      <c r="M27" s="10">
        <v>1.7402240686214301</v>
      </c>
      <c r="N27" s="10">
        <v>1.7583088882023401</v>
      </c>
      <c r="O27" s="10">
        <v>1.7947968851212099</v>
      </c>
      <c r="P27" s="10">
        <v>1.6798519407719401</v>
      </c>
      <c r="Q27" s="10">
        <v>1.71988019153939</v>
      </c>
      <c r="R27" s="10">
        <v>1.7034549406955499</v>
      </c>
      <c r="S27" s="10">
        <v>1.6929651423193599</v>
      </c>
      <c r="T27" s="10">
        <v>1.71973794375337</v>
      </c>
      <c r="U27" s="10"/>
      <c r="V27" s="10" t="s">
        <v>72</v>
      </c>
      <c r="W27" s="10">
        <v>1.5751189694327901</v>
      </c>
      <c r="X27" s="10">
        <v>1.6378823088875001</v>
      </c>
      <c r="Y27" s="10">
        <v>1.6111613469746799</v>
      </c>
      <c r="Z27" s="10">
        <v>1.6594384963890201</v>
      </c>
      <c r="AA27" s="10">
        <v>1.8038834540636299</v>
      </c>
      <c r="AB27" s="10">
        <v>1.91387705826531</v>
      </c>
      <c r="AC27" s="10">
        <v>1.84376130101282</v>
      </c>
      <c r="AD27" s="10">
        <v>1.9357184628903299</v>
      </c>
      <c r="AE27" s="10">
        <v>1.8688257711557199</v>
      </c>
      <c r="AF27" s="10">
        <v>1.86425458322384</v>
      </c>
      <c r="AG27" s="10">
        <v>1.9303953044445701</v>
      </c>
      <c r="AH27" s="10">
        <v>1.8842147081426099</v>
      </c>
      <c r="AI27" s="10">
        <v>1.9319510900840799</v>
      </c>
      <c r="AJ27" s="10">
        <v>1.9399117180723</v>
      </c>
      <c r="AK27" s="10">
        <v>1.8345363978112199</v>
      </c>
      <c r="AL27" s="10">
        <v>1.88472704681963</v>
      </c>
      <c r="AM27" s="10">
        <v>1.8642493377916001</v>
      </c>
      <c r="AN27" s="10">
        <v>1.84893842723526</v>
      </c>
      <c r="AO27" s="10">
        <v>1.8824224853120199</v>
      </c>
      <c r="AP27" s="10"/>
      <c r="AQ27" s="10" t="s">
        <v>72</v>
      </c>
      <c r="AR27" s="10">
        <v>1.7420525607649799</v>
      </c>
      <c r="AS27" s="10">
        <v>1.8115078504995701</v>
      </c>
      <c r="AT27" s="10">
        <v>1.8598919931187501</v>
      </c>
      <c r="AU27" s="10">
        <v>1.8366924133184701</v>
      </c>
      <c r="AV27" s="10">
        <v>2.0707668912169899</v>
      </c>
      <c r="AW27" s="10">
        <v>2.1916954730164999</v>
      </c>
      <c r="AX27" s="10">
        <v>2.12384782920812</v>
      </c>
      <c r="AY27" s="10">
        <v>2.23282397628026</v>
      </c>
      <c r="AZ27" s="10">
        <v>2.2999023439212198</v>
      </c>
      <c r="BA27" s="10">
        <v>2.2152330317494799</v>
      </c>
      <c r="BB27" s="10">
        <v>2.2101082722576901</v>
      </c>
      <c r="BC27" s="10">
        <v>2.2871602389300598</v>
      </c>
      <c r="BD27" s="10">
        <v>2.29497893691559</v>
      </c>
      <c r="BE27" s="10">
        <v>2.2804606150538098</v>
      </c>
      <c r="BF27" s="10">
        <v>2.1374471910189601</v>
      </c>
      <c r="BG27" s="10">
        <v>2.2454591339062699</v>
      </c>
      <c r="BH27" s="10">
        <v>2.1752144279892298</v>
      </c>
      <c r="BI27" s="10">
        <v>2.1676180747823501</v>
      </c>
      <c r="BJ27" s="10">
        <v>2.1637624022426798</v>
      </c>
      <c r="BK27" s="10"/>
      <c r="BL27" s="10" t="s">
        <v>72</v>
      </c>
      <c r="BM27" s="10">
        <v>1.5528222960910301</v>
      </c>
      <c r="BN27" s="10">
        <v>1.56399976843227</v>
      </c>
      <c r="BO27" s="10">
        <v>1.5528222960910301</v>
      </c>
      <c r="BP27" s="10">
        <v>1.56399976843227</v>
      </c>
      <c r="BQ27" s="10">
        <v>1.6530817719461699</v>
      </c>
      <c r="BR27" s="10">
        <v>1.5990489837766699</v>
      </c>
      <c r="BS27" s="10">
        <v>1.62928054690727</v>
      </c>
      <c r="BT27" s="10">
        <v>1.5319220424645901</v>
      </c>
      <c r="BU27" s="10">
        <v>1.55250240118273</v>
      </c>
      <c r="BV27" s="10">
        <v>1.5229285216925601</v>
      </c>
      <c r="BW27" s="10">
        <v>1.66345085105124</v>
      </c>
      <c r="BX27" s="10">
        <v>1.4545159177248801</v>
      </c>
      <c r="BY27" s="10">
        <v>1.5527868106254801</v>
      </c>
      <c r="BZ27" s="10">
        <v>1.59569140291923</v>
      </c>
      <c r="CA27" s="10">
        <v>1.5604255964953899</v>
      </c>
      <c r="CB27" s="10">
        <v>1.5241095569090699</v>
      </c>
      <c r="CC27" s="10">
        <v>1.6072284395060501</v>
      </c>
      <c r="CD27" s="10">
        <v>1.6050799141827901</v>
      </c>
      <c r="CE27" s="10">
        <v>1.6775037970711699</v>
      </c>
      <c r="CF27" s="10"/>
      <c r="CG27" s="10" t="s">
        <v>72</v>
      </c>
      <c r="CH27" s="10">
        <v>1.82333025889748</v>
      </c>
      <c r="CI27" s="10">
        <v>1.7492733462866701</v>
      </c>
      <c r="CJ27" s="10">
        <v>1.82333025889748</v>
      </c>
      <c r="CK27" s="10">
        <v>1.7492733462866701</v>
      </c>
      <c r="CL27" s="10">
        <v>2.0144573120222198</v>
      </c>
      <c r="CM27" s="10">
        <v>1.92573150372364</v>
      </c>
      <c r="CN27" s="10">
        <v>2.0238146240641202</v>
      </c>
      <c r="CO27" s="10">
        <v>1.87032666437312</v>
      </c>
      <c r="CP27" s="10">
        <v>1.8946534698380399</v>
      </c>
      <c r="CQ27" s="10">
        <v>1.8164063417096801</v>
      </c>
      <c r="CR27" s="10">
        <v>2.0368188887897798</v>
      </c>
      <c r="CS27" s="10">
        <v>1.82152268190706</v>
      </c>
      <c r="CT27" s="10">
        <v>1.93096599806532</v>
      </c>
      <c r="CU27" s="10">
        <v>1.96446324305889</v>
      </c>
      <c r="CV27" s="10">
        <v>1.94671798082517</v>
      </c>
      <c r="CW27" s="10">
        <v>1.8770215078979799</v>
      </c>
      <c r="CX27" s="10">
        <v>2.0634427553772401</v>
      </c>
      <c r="CY27" s="10">
        <v>1.98578242666246</v>
      </c>
      <c r="CZ27" s="10">
        <v>2.1449719510138001</v>
      </c>
      <c r="DA27" s="10"/>
      <c r="DB27" s="10" t="s">
        <v>72</v>
      </c>
      <c r="DC27" s="10">
        <v>1.6206</v>
      </c>
      <c r="DD27" s="10">
        <v>1.6672</v>
      </c>
      <c r="DE27" s="10">
        <v>1.6321000000000001</v>
      </c>
      <c r="DF27" s="10">
        <v>1.712</v>
      </c>
      <c r="DG27" s="10">
        <v>1.8517999999999999</v>
      </c>
      <c r="DH27" s="10">
        <v>1.9728000000000001</v>
      </c>
      <c r="DI27" s="10">
        <v>1.9021999999999999</v>
      </c>
      <c r="DJ27" s="10">
        <v>1.9499</v>
      </c>
      <c r="DK27" s="10">
        <v>1.8632</v>
      </c>
      <c r="DL27" s="10">
        <v>1.8994</v>
      </c>
      <c r="DM27" s="10">
        <v>1.9847999999999999</v>
      </c>
      <c r="DN27" s="10">
        <v>1.8694999999999999</v>
      </c>
      <c r="DO27" s="10">
        <v>1.9702999999999999</v>
      </c>
      <c r="DP27" s="10">
        <v>1.9661999999999999</v>
      </c>
      <c r="DQ27" s="10">
        <v>1.8663000000000001</v>
      </c>
      <c r="DR27" s="10">
        <v>1.9061999999999999</v>
      </c>
      <c r="DS27" s="10">
        <v>1.9024000000000001</v>
      </c>
      <c r="DT27" s="10">
        <v>1.8813</v>
      </c>
      <c r="DU27" s="10">
        <v>1.9331</v>
      </c>
    </row>
    <row r="32" spans="1:125" x14ac:dyDescent="0.3">
      <c r="A32" s="10" t="s">
        <v>76</v>
      </c>
      <c r="B32" s="10" t="s">
        <v>77</v>
      </c>
      <c r="C32" s="10"/>
      <c r="D32" s="10"/>
      <c r="E32" s="10"/>
      <c r="F32" s="10"/>
      <c r="G32" s="10"/>
      <c r="H32" s="10"/>
      <c r="I32" s="10"/>
      <c r="J32" s="10"/>
      <c r="K32" s="10"/>
      <c r="L32" s="10"/>
      <c r="M32" s="10"/>
      <c r="N32" s="10"/>
      <c r="O32" s="10"/>
      <c r="P32" s="10"/>
      <c r="Q32" s="10"/>
      <c r="R32" s="10"/>
      <c r="S32" s="10"/>
      <c r="T32" s="10"/>
      <c r="U32" s="10"/>
      <c r="V32" s="10" t="s">
        <v>76</v>
      </c>
      <c r="W32" s="10" t="s">
        <v>77</v>
      </c>
      <c r="X32" s="10"/>
      <c r="Y32" s="10"/>
      <c r="Z32" s="10"/>
      <c r="AA32" s="10"/>
      <c r="AB32" s="10"/>
      <c r="AC32" s="10"/>
      <c r="AD32" s="10"/>
      <c r="AE32" s="10"/>
      <c r="AF32" s="10"/>
      <c r="AG32" s="10"/>
      <c r="AH32" s="10"/>
      <c r="AI32" s="10"/>
      <c r="AJ32" s="10"/>
      <c r="AK32" s="10"/>
      <c r="AL32" s="10"/>
      <c r="AM32" s="10"/>
      <c r="AN32" s="10"/>
      <c r="AO32" s="10"/>
      <c r="AP32" s="10"/>
      <c r="AQ32" s="10" t="s">
        <v>76</v>
      </c>
      <c r="AR32" s="10" t="s">
        <v>77</v>
      </c>
      <c r="AS32" s="10"/>
      <c r="AT32" s="10"/>
      <c r="AU32" s="10"/>
      <c r="AV32" s="10"/>
      <c r="AW32" s="10"/>
      <c r="AX32" s="10"/>
      <c r="AY32" s="10"/>
      <c r="AZ32" s="10"/>
      <c r="BA32" s="10"/>
      <c r="BB32" s="10"/>
      <c r="BC32" s="10"/>
      <c r="BD32" s="10"/>
      <c r="BE32" s="10"/>
      <c r="BF32" s="10"/>
      <c r="BG32" s="10"/>
      <c r="BH32" s="10"/>
      <c r="BI32" s="10"/>
      <c r="BJ32" s="10"/>
      <c r="BK32" s="10"/>
      <c r="BL32" s="10" t="s">
        <v>76</v>
      </c>
      <c r="BM32" s="10" t="s">
        <v>77</v>
      </c>
      <c r="BN32" s="10"/>
      <c r="BO32" s="10"/>
      <c r="BP32" s="10"/>
      <c r="BQ32" s="10"/>
      <c r="BR32" s="10"/>
      <c r="BS32" s="10"/>
      <c r="BT32" s="10"/>
      <c r="BU32" s="10"/>
      <c r="BV32" s="10"/>
      <c r="BW32" s="10"/>
      <c r="BX32" s="10"/>
      <c r="BY32" s="10"/>
      <c r="BZ32" s="10"/>
      <c r="CA32" s="10"/>
      <c r="CB32" s="10"/>
      <c r="CC32" s="10"/>
      <c r="CD32" s="10"/>
      <c r="CE32" s="10"/>
      <c r="CF32" s="10"/>
      <c r="CG32" s="10" t="s">
        <v>76</v>
      </c>
      <c r="CH32" s="10" t="s">
        <v>77</v>
      </c>
      <c r="CI32" s="10"/>
      <c r="CJ32" s="10"/>
      <c r="CK32" s="10"/>
      <c r="CL32" s="10"/>
      <c r="CM32" s="10"/>
      <c r="CN32" s="10"/>
      <c r="CO32" s="10"/>
      <c r="CP32" s="10"/>
      <c r="CQ32" s="10"/>
      <c r="CR32" s="10"/>
      <c r="CS32" s="10"/>
      <c r="CT32" s="10"/>
      <c r="CU32" s="10"/>
      <c r="CV32" s="10"/>
      <c r="CW32" s="10"/>
      <c r="CX32" s="10"/>
      <c r="CY32" s="10"/>
      <c r="CZ32" s="10"/>
      <c r="DA32" s="10"/>
      <c r="DB32" s="10" t="s">
        <v>76</v>
      </c>
      <c r="DC32" s="10" t="s">
        <v>77</v>
      </c>
      <c r="DD32" s="10"/>
      <c r="DE32" s="10"/>
      <c r="DF32" s="10"/>
      <c r="DG32" s="10"/>
      <c r="DH32" s="10"/>
      <c r="DI32" s="10"/>
      <c r="DJ32" s="10"/>
      <c r="DK32" s="10"/>
      <c r="DL32" s="10"/>
      <c r="DM32" s="10"/>
      <c r="DN32" s="10"/>
      <c r="DO32" s="10"/>
      <c r="DP32" s="10"/>
      <c r="DQ32" s="10"/>
      <c r="DR32" s="10"/>
      <c r="DS32" s="10"/>
      <c r="DT32" s="10"/>
      <c r="DU32" s="10"/>
    </row>
    <row r="33" spans="1:125" x14ac:dyDescent="0.3">
      <c r="A33" s="10" t="s">
        <v>44</v>
      </c>
      <c r="B33" s="10" t="s">
        <v>45</v>
      </c>
      <c r="C33" s="10" t="s">
        <v>46</v>
      </c>
      <c r="D33" s="10" t="s">
        <v>47</v>
      </c>
      <c r="E33" s="10" t="s">
        <v>48</v>
      </c>
      <c r="F33" s="10" t="s">
        <v>49</v>
      </c>
      <c r="G33" s="10" t="s">
        <v>50</v>
      </c>
      <c r="H33" s="10" t="s">
        <v>51</v>
      </c>
      <c r="I33" s="10" t="s">
        <v>52</v>
      </c>
      <c r="J33" s="10" t="s">
        <v>53</v>
      </c>
      <c r="K33" s="10" t="s">
        <v>54</v>
      </c>
      <c r="L33" s="10" t="s">
        <v>55</v>
      </c>
      <c r="M33" s="10" t="s">
        <v>56</v>
      </c>
      <c r="N33" s="10" t="s">
        <v>57</v>
      </c>
      <c r="O33" s="10" t="s">
        <v>58</v>
      </c>
      <c r="P33" s="10" t="s">
        <v>59</v>
      </c>
      <c r="Q33" s="10" t="s">
        <v>60</v>
      </c>
      <c r="R33" s="10" t="s">
        <v>61</v>
      </c>
      <c r="S33" s="10" t="s">
        <v>62</v>
      </c>
      <c r="T33" s="10" t="s">
        <v>63</v>
      </c>
      <c r="U33" s="10"/>
      <c r="V33" s="10" t="s">
        <v>44</v>
      </c>
      <c r="W33" s="10" t="s">
        <v>45</v>
      </c>
      <c r="X33" s="10" t="s">
        <v>46</v>
      </c>
      <c r="Y33" s="10" t="s">
        <v>47</v>
      </c>
      <c r="Z33" s="10" t="s">
        <v>48</v>
      </c>
      <c r="AA33" s="10" t="s">
        <v>49</v>
      </c>
      <c r="AB33" s="10" t="s">
        <v>50</v>
      </c>
      <c r="AC33" s="10" t="s">
        <v>51</v>
      </c>
      <c r="AD33" s="10" t="s">
        <v>52</v>
      </c>
      <c r="AE33" s="10" t="s">
        <v>53</v>
      </c>
      <c r="AF33" s="10" t="s">
        <v>54</v>
      </c>
      <c r="AG33" s="10" t="s">
        <v>55</v>
      </c>
      <c r="AH33" s="10" t="s">
        <v>56</v>
      </c>
      <c r="AI33" s="10" t="s">
        <v>57</v>
      </c>
      <c r="AJ33" s="10" t="s">
        <v>58</v>
      </c>
      <c r="AK33" s="10" t="s">
        <v>59</v>
      </c>
      <c r="AL33" s="10" t="s">
        <v>60</v>
      </c>
      <c r="AM33" s="10" t="s">
        <v>61</v>
      </c>
      <c r="AN33" s="10" t="s">
        <v>62</v>
      </c>
      <c r="AO33" s="10" t="s">
        <v>63</v>
      </c>
      <c r="AP33" s="10"/>
      <c r="AQ33" s="10" t="s">
        <v>44</v>
      </c>
      <c r="AR33" s="10" t="s">
        <v>45</v>
      </c>
      <c r="AS33" s="10" t="s">
        <v>46</v>
      </c>
      <c r="AT33" s="10" t="s">
        <v>47</v>
      </c>
      <c r="AU33" s="10" t="s">
        <v>48</v>
      </c>
      <c r="AV33" s="10" t="s">
        <v>49</v>
      </c>
      <c r="AW33" s="10" t="s">
        <v>50</v>
      </c>
      <c r="AX33" s="10" t="s">
        <v>51</v>
      </c>
      <c r="AY33" s="10" t="s">
        <v>52</v>
      </c>
      <c r="AZ33" s="10" t="s">
        <v>53</v>
      </c>
      <c r="BA33" s="10" t="s">
        <v>54</v>
      </c>
      <c r="BB33" s="10" t="s">
        <v>55</v>
      </c>
      <c r="BC33" s="10" t="s">
        <v>56</v>
      </c>
      <c r="BD33" s="10" t="s">
        <v>57</v>
      </c>
      <c r="BE33" s="10" t="s">
        <v>58</v>
      </c>
      <c r="BF33" s="10" t="s">
        <v>59</v>
      </c>
      <c r="BG33" s="10" t="s">
        <v>60</v>
      </c>
      <c r="BH33" s="10" t="s">
        <v>61</v>
      </c>
      <c r="BI33" s="10" t="s">
        <v>62</v>
      </c>
      <c r="BJ33" s="10" t="s">
        <v>63</v>
      </c>
      <c r="BK33" s="10"/>
      <c r="BL33" s="10" t="s">
        <v>44</v>
      </c>
      <c r="BM33" s="10" t="s">
        <v>45</v>
      </c>
      <c r="BN33" s="10" t="s">
        <v>46</v>
      </c>
      <c r="BO33" s="10" t="s">
        <v>47</v>
      </c>
      <c r="BP33" s="10" t="s">
        <v>48</v>
      </c>
      <c r="BQ33" s="10" t="s">
        <v>49</v>
      </c>
      <c r="BR33" s="10" t="s">
        <v>50</v>
      </c>
      <c r="BS33" s="10" t="s">
        <v>51</v>
      </c>
      <c r="BT33" s="10" t="s">
        <v>52</v>
      </c>
      <c r="BU33" s="10" t="s">
        <v>53</v>
      </c>
      <c r="BV33" s="10" t="s">
        <v>54</v>
      </c>
      <c r="BW33" s="10" t="s">
        <v>55</v>
      </c>
      <c r="BX33" s="10" t="s">
        <v>56</v>
      </c>
      <c r="BY33" s="10" t="s">
        <v>57</v>
      </c>
      <c r="BZ33" s="10" t="s">
        <v>58</v>
      </c>
      <c r="CA33" s="10" t="s">
        <v>59</v>
      </c>
      <c r="CB33" s="10" t="s">
        <v>60</v>
      </c>
      <c r="CC33" s="10" t="s">
        <v>61</v>
      </c>
      <c r="CD33" s="10" t="s">
        <v>62</v>
      </c>
      <c r="CE33" s="10" t="s">
        <v>63</v>
      </c>
      <c r="CF33" s="10"/>
      <c r="CG33" s="10" t="s">
        <v>44</v>
      </c>
      <c r="CH33" s="10" t="s">
        <v>45</v>
      </c>
      <c r="CI33" s="10" t="s">
        <v>46</v>
      </c>
      <c r="CJ33" s="10" t="s">
        <v>47</v>
      </c>
      <c r="CK33" s="10" t="s">
        <v>48</v>
      </c>
      <c r="CL33" s="10" t="s">
        <v>49</v>
      </c>
      <c r="CM33" s="10" t="s">
        <v>50</v>
      </c>
      <c r="CN33" s="10" t="s">
        <v>51</v>
      </c>
      <c r="CO33" s="10" t="s">
        <v>52</v>
      </c>
      <c r="CP33" s="10" t="s">
        <v>53</v>
      </c>
      <c r="CQ33" s="10" t="s">
        <v>54</v>
      </c>
      <c r="CR33" s="10" t="s">
        <v>55</v>
      </c>
      <c r="CS33" s="10" t="s">
        <v>56</v>
      </c>
      <c r="CT33" s="10" t="s">
        <v>57</v>
      </c>
      <c r="CU33" s="10" t="s">
        <v>58</v>
      </c>
      <c r="CV33" s="10" t="s">
        <v>59</v>
      </c>
      <c r="CW33" s="10" t="s">
        <v>60</v>
      </c>
      <c r="CX33" s="10" t="s">
        <v>61</v>
      </c>
      <c r="CY33" s="10" t="s">
        <v>62</v>
      </c>
      <c r="CZ33" s="10" t="s">
        <v>63</v>
      </c>
      <c r="DA33" s="10"/>
      <c r="DB33" s="10" t="s">
        <v>44</v>
      </c>
      <c r="DC33" s="10" t="s">
        <v>45</v>
      </c>
      <c r="DD33" s="10" t="s">
        <v>46</v>
      </c>
      <c r="DE33" s="10" t="s">
        <v>47</v>
      </c>
      <c r="DF33" s="10" t="s">
        <v>48</v>
      </c>
      <c r="DG33" s="10" t="s">
        <v>49</v>
      </c>
      <c r="DH33" s="10" t="s">
        <v>50</v>
      </c>
      <c r="DI33" s="10" t="s">
        <v>51</v>
      </c>
      <c r="DJ33" s="10" t="s">
        <v>52</v>
      </c>
      <c r="DK33" s="10" t="s">
        <v>53</v>
      </c>
      <c r="DL33" s="10" t="s">
        <v>54</v>
      </c>
      <c r="DM33" s="10" t="s">
        <v>55</v>
      </c>
      <c r="DN33" s="10" t="s">
        <v>56</v>
      </c>
      <c r="DO33" s="10" t="s">
        <v>57</v>
      </c>
      <c r="DP33" s="10" t="s">
        <v>58</v>
      </c>
      <c r="DQ33" s="10" t="s">
        <v>59</v>
      </c>
      <c r="DR33" s="10" t="s">
        <v>60</v>
      </c>
      <c r="DS33" s="10" t="s">
        <v>61</v>
      </c>
      <c r="DT33" s="10" t="s">
        <v>62</v>
      </c>
      <c r="DU33" s="10" t="s">
        <v>63</v>
      </c>
    </row>
    <row r="34" spans="1:125" x14ac:dyDescent="0.3">
      <c r="A34" s="10" t="s">
        <v>64</v>
      </c>
      <c r="B34" s="10">
        <v>0.28998681178895303</v>
      </c>
      <c r="C34" s="10">
        <v>0.31782694550235102</v>
      </c>
      <c r="D34" s="10">
        <v>0.41347838958396699</v>
      </c>
      <c r="E34" s="10">
        <v>0.39121699318294201</v>
      </c>
      <c r="F34" s="10">
        <v>0.51231081860858896</v>
      </c>
      <c r="G34" s="10">
        <v>0.54322316133258897</v>
      </c>
      <c r="H34" s="10">
        <v>0.65294354804147103</v>
      </c>
      <c r="I34" s="10">
        <v>0.77159253593312005</v>
      </c>
      <c r="J34" s="10">
        <v>1.1361515695831299</v>
      </c>
      <c r="K34" s="10">
        <v>1.61965885042</v>
      </c>
      <c r="L34" s="10">
        <v>1.04512918944764</v>
      </c>
      <c r="M34" s="10">
        <v>1.73032784131529</v>
      </c>
      <c r="N34" s="10">
        <v>2.3240543526778898</v>
      </c>
      <c r="O34" s="10">
        <v>1.5528403230677701</v>
      </c>
      <c r="P34" s="10">
        <v>1.84892922211744</v>
      </c>
      <c r="Q34" s="10">
        <v>2.73497080110752</v>
      </c>
      <c r="R34" s="10">
        <v>2.2906810651104101</v>
      </c>
      <c r="S34" s="10">
        <v>2.95606362055192</v>
      </c>
      <c r="T34" s="10">
        <v>3.2812215030286298</v>
      </c>
      <c r="U34" s="10"/>
      <c r="V34" s="10" t="s">
        <v>64</v>
      </c>
      <c r="W34" s="10">
        <v>0.32019999999999998</v>
      </c>
      <c r="X34" s="10">
        <v>0.34699999999999998</v>
      </c>
      <c r="Y34" s="10">
        <v>0.44690000000000002</v>
      </c>
      <c r="Z34" s="10">
        <v>0.42920000000000003</v>
      </c>
      <c r="AA34" s="10">
        <v>0.54759999999999998</v>
      </c>
      <c r="AB34" s="10">
        <v>0.57179999999999997</v>
      </c>
      <c r="AC34" s="10">
        <v>0.74029999999999996</v>
      </c>
      <c r="AD34" s="10">
        <v>0.80559999999999998</v>
      </c>
      <c r="AE34" s="10">
        <v>1.2324999999999999</v>
      </c>
      <c r="AF34" s="10">
        <v>1.7350000000000001</v>
      </c>
      <c r="AG34" s="10">
        <v>1.0782</v>
      </c>
      <c r="AH34" s="10">
        <v>1.7962</v>
      </c>
      <c r="AI34" s="10">
        <v>2.5221</v>
      </c>
      <c r="AJ34" s="10">
        <v>1.6334</v>
      </c>
      <c r="AK34" s="10">
        <v>1.9167000000000001</v>
      </c>
      <c r="AL34" s="10">
        <v>2.9889000000000001</v>
      </c>
      <c r="AM34" s="10">
        <v>2.4752000000000001</v>
      </c>
      <c r="AN34" s="10">
        <v>3.2574000000000001</v>
      </c>
      <c r="AO34" s="10">
        <v>3.6278000000000001</v>
      </c>
      <c r="AP34" s="10"/>
      <c r="AQ34" s="10" t="s">
        <v>64</v>
      </c>
      <c r="AR34" s="10">
        <v>0.37236263953606502</v>
      </c>
      <c r="AS34" s="10">
        <v>0.405458147063191</v>
      </c>
      <c r="AT34" s="10">
        <v>0.53202159341724398</v>
      </c>
      <c r="AU34" s="10">
        <v>0.50636902765301905</v>
      </c>
      <c r="AV34" s="10">
        <v>0.65863811339996303</v>
      </c>
      <c r="AW34" s="10">
        <v>0.68593927991023496</v>
      </c>
      <c r="AX34" s="10">
        <v>0.88222880051899599</v>
      </c>
      <c r="AY34" s="10">
        <v>0.964311607920595</v>
      </c>
      <c r="AZ34" s="10">
        <v>1.74485040712023</v>
      </c>
      <c r="BA34" s="10">
        <v>2.18692065404657</v>
      </c>
      <c r="BB34" s="10">
        <v>1.3100233221802</v>
      </c>
      <c r="BC34" s="10">
        <v>2.2843388121896901</v>
      </c>
      <c r="BD34" s="10">
        <v>3.22605492694781</v>
      </c>
      <c r="BE34" s="10">
        <v>2.02584216220867</v>
      </c>
      <c r="BF34" s="10">
        <v>2.4533327564486598</v>
      </c>
      <c r="BG34" s="10">
        <v>3.7658692673237999</v>
      </c>
      <c r="BH34" s="10">
        <v>3.1237596907768199</v>
      </c>
      <c r="BI34" s="10">
        <v>4.1005482239048696</v>
      </c>
      <c r="BJ34" s="10">
        <v>4.5744145528951101</v>
      </c>
      <c r="BK34" s="10"/>
      <c r="BL34" s="10" t="s">
        <v>64</v>
      </c>
      <c r="BM34" s="10">
        <v>0.179733043657408</v>
      </c>
      <c r="BN34" s="10">
        <v>0.161042727584229</v>
      </c>
      <c r="BO34" s="10">
        <v>0.179733043657408</v>
      </c>
      <c r="BP34" s="10">
        <v>0.161042727584229</v>
      </c>
      <c r="BQ34" s="10">
        <v>0.34105119682692098</v>
      </c>
      <c r="BR34" s="10">
        <v>0.20836751624831401</v>
      </c>
      <c r="BS34" s="10">
        <v>0.51089091908375295</v>
      </c>
      <c r="BT34" s="10">
        <v>0.30541107998415901</v>
      </c>
      <c r="BU34" s="10">
        <v>0.48385967993748902</v>
      </c>
      <c r="BV34" s="10">
        <v>0.72413880069526104</v>
      </c>
      <c r="BW34" s="10">
        <v>0.43462566413600701</v>
      </c>
      <c r="BX34" s="10">
        <v>0.67274971070157896</v>
      </c>
      <c r="BY34" s="10">
        <v>1.1001698492268099</v>
      </c>
      <c r="BZ34" s="10">
        <v>0.66986136959366704</v>
      </c>
      <c r="CA34" s="10">
        <v>0.94220046174843097</v>
      </c>
      <c r="CB34" s="10">
        <v>1.3211851333546201</v>
      </c>
      <c r="CC34" s="10">
        <v>0.92142933440448704</v>
      </c>
      <c r="CD34" s="10">
        <v>1.63903142601515</v>
      </c>
      <c r="CE34" s="10">
        <v>1.6904623187335099</v>
      </c>
      <c r="CF34" s="10"/>
      <c r="CG34" s="10" t="s">
        <v>64</v>
      </c>
      <c r="CH34" s="10">
        <v>0.201488169739027</v>
      </c>
      <c r="CI34" s="10">
        <v>0.18631766154250201</v>
      </c>
      <c r="CJ34" s="10">
        <v>0.201488169739027</v>
      </c>
      <c r="CK34" s="10">
        <v>0.18631766154250201</v>
      </c>
      <c r="CL34" s="10">
        <v>0.28115325127859903</v>
      </c>
      <c r="CM34" s="10">
        <v>0.26083549880176299</v>
      </c>
      <c r="CN34" s="10">
        <v>0.54784732058753105</v>
      </c>
      <c r="CO34" s="10">
        <v>0.33927118713289101</v>
      </c>
      <c r="CP34" s="10">
        <v>0.41721052535865899</v>
      </c>
      <c r="CQ34" s="10">
        <v>0.89667270879504402</v>
      </c>
      <c r="CR34" s="10">
        <v>0.47240622073796701</v>
      </c>
      <c r="CS34" s="10">
        <v>0.804993963056164</v>
      </c>
      <c r="CT34" s="10">
        <v>1.3632597775467099</v>
      </c>
      <c r="CU34" s="10">
        <v>0.81015437689293301</v>
      </c>
      <c r="CV34" s="10">
        <v>0.80302592614336499</v>
      </c>
      <c r="CW34" s="10">
        <v>1.6903021247757599</v>
      </c>
      <c r="CX34" s="10">
        <v>1.2329264987280899</v>
      </c>
      <c r="CY34" s="10">
        <v>1.703325609387</v>
      </c>
      <c r="CZ34" s="10">
        <v>1.7725058016147099</v>
      </c>
      <c r="DA34" s="10"/>
      <c r="DB34" s="10" t="s">
        <v>64</v>
      </c>
      <c r="DC34" s="10">
        <v>0.32679999999999998</v>
      </c>
      <c r="DD34" s="10">
        <v>0.35470000000000002</v>
      </c>
      <c r="DE34" s="10">
        <v>0.4698</v>
      </c>
      <c r="DF34" s="10">
        <v>0.44190000000000002</v>
      </c>
      <c r="DG34" s="10">
        <v>0.56079999999999997</v>
      </c>
      <c r="DH34" s="10">
        <v>0.59209999999999996</v>
      </c>
      <c r="DI34" s="10">
        <v>0.77510000000000001</v>
      </c>
      <c r="DJ34" s="10">
        <v>0.94610000000000005</v>
      </c>
      <c r="DK34" s="10">
        <v>1.3802000000000001</v>
      </c>
      <c r="DL34" s="10">
        <v>2.1938</v>
      </c>
      <c r="DM34" s="10">
        <v>1.3725000000000001</v>
      </c>
      <c r="DN34" s="10">
        <v>2.2149999999999999</v>
      </c>
      <c r="DO34" s="10">
        <v>3.1673</v>
      </c>
      <c r="DP34" s="10">
        <v>2.1109</v>
      </c>
      <c r="DQ34" s="10">
        <v>2.3513999999999999</v>
      </c>
      <c r="DR34" s="10">
        <v>3.7612999999999999</v>
      </c>
      <c r="DS34" s="10">
        <v>3.2073</v>
      </c>
      <c r="DT34" s="10">
        <v>4.0765000000000002</v>
      </c>
      <c r="DU34" s="10">
        <v>4.5499000000000001</v>
      </c>
    </row>
    <row r="35" spans="1:125" x14ac:dyDescent="0.3">
      <c r="A35" s="10" t="s">
        <v>65</v>
      </c>
      <c r="B35" s="10">
        <v>0.22060654402937099</v>
      </c>
      <c r="C35" s="10">
        <v>0.26481456116576002</v>
      </c>
      <c r="D35" s="10">
        <v>0.27164486175387198</v>
      </c>
      <c r="E35" s="10">
        <v>0.27403495385608601</v>
      </c>
      <c r="F35" s="10">
        <v>0.33830645753424499</v>
      </c>
      <c r="G35" s="10">
        <v>0.341157300815431</v>
      </c>
      <c r="H35" s="10">
        <v>0.42971377806435701</v>
      </c>
      <c r="I35" s="10">
        <v>0.362973541863227</v>
      </c>
      <c r="J35" s="10">
        <v>0.418869383786454</v>
      </c>
      <c r="K35" s="10">
        <v>0.62154602388726998</v>
      </c>
      <c r="L35" s="10">
        <v>0.43896100821428802</v>
      </c>
      <c r="M35" s="10">
        <v>0.69961527374791099</v>
      </c>
      <c r="N35" s="10">
        <v>0.81043257392773904</v>
      </c>
      <c r="O35" s="10">
        <v>0.60330823956158197</v>
      </c>
      <c r="P35" s="10">
        <v>0.73137551914828902</v>
      </c>
      <c r="Q35" s="10">
        <v>1.0263661677040901</v>
      </c>
      <c r="R35" s="10">
        <v>0.87055620774772702</v>
      </c>
      <c r="S35" s="10">
        <v>1.1954338201905199</v>
      </c>
      <c r="T35" s="10">
        <v>1.545009737699</v>
      </c>
      <c r="U35" s="10"/>
      <c r="V35" s="10" t="s">
        <v>65</v>
      </c>
      <c r="W35" s="10">
        <v>0.22800000000000001</v>
      </c>
      <c r="X35" s="10">
        <v>0.2702</v>
      </c>
      <c r="Y35" s="10">
        <v>0.2828</v>
      </c>
      <c r="Z35" s="10">
        <v>0.28489999999999999</v>
      </c>
      <c r="AA35" s="10">
        <v>0.34489999999999998</v>
      </c>
      <c r="AB35" s="10">
        <v>0.35289999999999999</v>
      </c>
      <c r="AC35" s="10">
        <v>0.4446</v>
      </c>
      <c r="AD35" s="10">
        <v>0.37480000000000002</v>
      </c>
      <c r="AE35" s="10">
        <v>0.43730000000000002</v>
      </c>
      <c r="AF35" s="10">
        <v>0.65029999999999999</v>
      </c>
      <c r="AG35" s="10">
        <v>0.45179999999999998</v>
      </c>
      <c r="AH35" s="10">
        <v>0.73140000000000005</v>
      </c>
      <c r="AI35" s="10">
        <v>0.84940000000000004</v>
      </c>
      <c r="AJ35" s="10">
        <v>0.62450000000000006</v>
      </c>
      <c r="AK35" s="10">
        <v>0.75480000000000003</v>
      </c>
      <c r="AL35" s="10">
        <v>1.0785</v>
      </c>
      <c r="AM35" s="10">
        <v>0.89970000000000006</v>
      </c>
      <c r="AN35" s="10">
        <v>1.2438</v>
      </c>
      <c r="AO35" s="10">
        <v>1.6088</v>
      </c>
      <c r="AP35" s="10"/>
      <c r="AQ35" s="10" t="s">
        <v>65</v>
      </c>
      <c r="AR35" s="10">
        <v>0.256300556645359</v>
      </c>
      <c r="AS35" s="10">
        <v>0.30539659114439899</v>
      </c>
      <c r="AT35" s="10">
        <v>0.31123703926148899</v>
      </c>
      <c r="AU35" s="10">
        <v>0.32354133699646698</v>
      </c>
      <c r="AV35" s="10">
        <v>0.39091863913443498</v>
      </c>
      <c r="AW35" s="10">
        <v>0.401751064943553</v>
      </c>
      <c r="AX35" s="10">
        <v>0.50843232170428199</v>
      </c>
      <c r="AY35" s="10">
        <v>0.42608541772798603</v>
      </c>
      <c r="AZ35" s="10">
        <v>0.49981574672219198</v>
      </c>
      <c r="BA35" s="10">
        <v>0.74242083954053895</v>
      </c>
      <c r="BB35" s="10">
        <v>0.51781057167365196</v>
      </c>
      <c r="BC35" s="10">
        <v>0.84916228894904</v>
      </c>
      <c r="BD35" s="10">
        <v>0.99884087120785503</v>
      </c>
      <c r="BE35" s="10">
        <v>0.73200380362133799</v>
      </c>
      <c r="BF35" s="10">
        <v>0.876190427182863</v>
      </c>
      <c r="BG35" s="10">
        <v>1.25820476187733</v>
      </c>
      <c r="BH35" s="10">
        <v>1.0079649125458301</v>
      </c>
      <c r="BI35" s="10">
        <v>1.3950380042020301</v>
      </c>
      <c r="BJ35" s="10">
        <v>1.8056136015128901</v>
      </c>
      <c r="BK35" s="10"/>
      <c r="BL35" s="10" t="s">
        <v>65</v>
      </c>
      <c r="BM35" s="10">
        <v>0.46241319997580399</v>
      </c>
      <c r="BN35" s="10">
        <v>0.327199879784072</v>
      </c>
      <c r="BO35" s="10">
        <v>0.46241319997580399</v>
      </c>
      <c r="BP35" s="10">
        <v>0.327199879784072</v>
      </c>
      <c r="BQ35" s="10">
        <v>0.57993550933312599</v>
      </c>
      <c r="BR35" s="10">
        <v>0.50397015813856705</v>
      </c>
      <c r="BS35" s="10">
        <v>0.673225173557499</v>
      </c>
      <c r="BT35" s="10">
        <v>0.496069727380124</v>
      </c>
      <c r="BU35" s="10">
        <v>0.98942649501864099</v>
      </c>
      <c r="BV35" s="10">
        <v>0.79660054636015198</v>
      </c>
      <c r="BW35" s="10">
        <v>0.53166140683170304</v>
      </c>
      <c r="BX35" s="10">
        <v>1.0096399133784</v>
      </c>
      <c r="BY35" s="10">
        <v>0.90952014711166795</v>
      </c>
      <c r="BZ35" s="10">
        <v>0.797128421874022</v>
      </c>
      <c r="CA35" s="10">
        <v>1.0616444537904699</v>
      </c>
      <c r="CB35" s="10">
        <v>1.07197116846223</v>
      </c>
      <c r="CC35" s="10">
        <v>0.90031382762964196</v>
      </c>
      <c r="CD35" s="10">
        <v>1.22316231109614</v>
      </c>
      <c r="CE35" s="10">
        <v>1.55278621507452</v>
      </c>
      <c r="CF35" s="10"/>
      <c r="CG35" s="10" t="s">
        <v>65</v>
      </c>
      <c r="CH35" s="10">
        <v>0.60712130277682397</v>
      </c>
      <c r="CI35" s="10">
        <v>0.56198689525205303</v>
      </c>
      <c r="CJ35" s="10">
        <v>0.60712130277682397</v>
      </c>
      <c r="CK35" s="10">
        <v>0.56198689525205303</v>
      </c>
      <c r="CL35" s="10">
        <v>0.65417411646684698</v>
      </c>
      <c r="CM35" s="10">
        <v>0.60440094271394595</v>
      </c>
      <c r="CN35" s="10">
        <v>0.824503358680023</v>
      </c>
      <c r="CO35" s="10">
        <v>0.59501319146137399</v>
      </c>
      <c r="CP35" s="10">
        <v>0.93652205314637404</v>
      </c>
      <c r="CQ35" s="10">
        <v>0.97281866703272402</v>
      </c>
      <c r="CR35" s="10">
        <v>0.61219922481399203</v>
      </c>
      <c r="CS35" s="10">
        <v>1.17314068565022</v>
      </c>
      <c r="CT35" s="10">
        <v>1.1294040523590601</v>
      </c>
      <c r="CU35" s="10">
        <v>0.74618730946178902</v>
      </c>
      <c r="CV35" s="10">
        <v>1.2076374800738501</v>
      </c>
      <c r="CW35" s="10">
        <v>1.3105634744422801</v>
      </c>
      <c r="CX35" s="10">
        <v>1.0769513956161501</v>
      </c>
      <c r="CY35" s="10">
        <v>1.4753721017786701</v>
      </c>
      <c r="CZ35" s="10">
        <v>1.75922337131364</v>
      </c>
      <c r="DA35" s="10"/>
      <c r="DB35" s="10" t="s">
        <v>65</v>
      </c>
      <c r="DC35" s="10">
        <v>0.25380000000000003</v>
      </c>
      <c r="DD35" s="10">
        <v>0.29520000000000002</v>
      </c>
      <c r="DE35" s="10">
        <v>0.29239999999999999</v>
      </c>
      <c r="DF35" s="10">
        <v>0.31859999999999999</v>
      </c>
      <c r="DG35" s="10">
        <v>0.37280000000000002</v>
      </c>
      <c r="DH35" s="10">
        <v>0.39660000000000001</v>
      </c>
      <c r="DI35" s="10">
        <v>0.47049999999999997</v>
      </c>
      <c r="DJ35" s="10">
        <v>0.39789999999999998</v>
      </c>
      <c r="DK35" s="10">
        <v>0.48</v>
      </c>
      <c r="DL35" s="10">
        <v>0.63180000000000003</v>
      </c>
      <c r="DM35" s="10">
        <v>0.48299999999999998</v>
      </c>
      <c r="DN35" s="10">
        <v>0.72389999999999999</v>
      </c>
      <c r="DO35" s="10">
        <v>0.81889999999999996</v>
      </c>
      <c r="DP35" s="10">
        <v>0.64070000000000005</v>
      </c>
      <c r="DQ35" s="10">
        <v>0.76229999999999998</v>
      </c>
      <c r="DR35" s="10">
        <v>1.0245</v>
      </c>
      <c r="DS35" s="10">
        <v>0.87590000000000001</v>
      </c>
      <c r="DT35" s="10">
        <v>1.1801999999999999</v>
      </c>
      <c r="DU35" s="10">
        <v>1.4851000000000001</v>
      </c>
    </row>
    <row r="36" spans="1:125" x14ac:dyDescent="0.3">
      <c r="A36" s="10" t="s">
        <v>66</v>
      </c>
      <c r="B36" s="10">
        <v>0.31965467816605397</v>
      </c>
      <c r="C36" s="10">
        <v>0.34714560495368801</v>
      </c>
      <c r="D36" s="10">
        <v>0.40635299608397402</v>
      </c>
      <c r="E36" s="10">
        <v>0.40682113009326598</v>
      </c>
      <c r="F36" s="10">
        <v>0.45710077994902698</v>
      </c>
      <c r="G36" s="10">
        <v>0.52298410548192797</v>
      </c>
      <c r="H36" s="10">
        <v>0.57472089902845602</v>
      </c>
      <c r="I36" s="10">
        <v>0.71087425309096397</v>
      </c>
      <c r="J36" s="10">
        <v>0.80602935462426495</v>
      </c>
      <c r="K36" s="10">
        <v>1.13577312128224</v>
      </c>
      <c r="L36" s="10">
        <v>0.91515958669324404</v>
      </c>
      <c r="M36" s="10">
        <v>1.18369122148885</v>
      </c>
      <c r="N36" s="10">
        <v>1.52573302554454</v>
      </c>
      <c r="O36" s="10">
        <v>1.21267441461075</v>
      </c>
      <c r="P36" s="10">
        <v>1.3289038598829599</v>
      </c>
      <c r="Q36" s="10">
        <v>1.87673025768579</v>
      </c>
      <c r="R36" s="10">
        <v>1.61404873441401</v>
      </c>
      <c r="S36" s="10">
        <v>2.22040937037236</v>
      </c>
      <c r="T36" s="10">
        <v>2.9000680879417602</v>
      </c>
      <c r="U36" s="10"/>
      <c r="V36" s="10" t="s">
        <v>66</v>
      </c>
      <c r="W36" s="10">
        <v>0.35299999999999998</v>
      </c>
      <c r="X36" s="10">
        <v>0.37580000000000002</v>
      </c>
      <c r="Y36" s="10">
        <v>0.4526</v>
      </c>
      <c r="Z36" s="10">
        <v>0.44400000000000001</v>
      </c>
      <c r="AA36" s="10">
        <v>0.52370000000000005</v>
      </c>
      <c r="AB36" s="10">
        <v>0.59460000000000002</v>
      </c>
      <c r="AC36" s="10">
        <v>0.67220000000000002</v>
      </c>
      <c r="AD36" s="10">
        <v>0.79220000000000002</v>
      </c>
      <c r="AE36" s="10">
        <v>0.8931</v>
      </c>
      <c r="AF36" s="10">
        <v>1.2823</v>
      </c>
      <c r="AG36" s="10">
        <v>1.0325</v>
      </c>
      <c r="AH36" s="10">
        <v>1.3459000000000001</v>
      </c>
      <c r="AI36" s="10">
        <v>1.7219</v>
      </c>
      <c r="AJ36" s="10">
        <v>1.3725000000000001</v>
      </c>
      <c r="AK36" s="10">
        <v>1.5316000000000001</v>
      </c>
      <c r="AL36" s="10">
        <v>2.12</v>
      </c>
      <c r="AM36" s="10">
        <v>1.8408</v>
      </c>
      <c r="AN36" s="10">
        <v>2.5203000000000002</v>
      </c>
      <c r="AO36" s="10">
        <v>3.3113000000000001</v>
      </c>
      <c r="AP36" s="10"/>
      <c r="AQ36" s="10" t="s">
        <v>66</v>
      </c>
      <c r="AR36" s="10">
        <v>0.391390458337048</v>
      </c>
      <c r="AS36" s="10">
        <v>0.41842621434949401</v>
      </c>
      <c r="AT36" s="10">
        <v>0.504862357721653</v>
      </c>
      <c r="AU36" s="10">
        <v>0.49597584106211601</v>
      </c>
      <c r="AV36" s="10">
        <v>0.59521079212043904</v>
      </c>
      <c r="AW36" s="10">
        <v>0.67362915480170404</v>
      </c>
      <c r="AX36" s="10">
        <v>0.76756390465429303</v>
      </c>
      <c r="AY36" s="10">
        <v>0.91112791993390496</v>
      </c>
      <c r="AZ36" s="10">
        <v>1.0288550593268799</v>
      </c>
      <c r="BA36" s="10">
        <v>1.50489912890382</v>
      </c>
      <c r="BB36" s="10">
        <v>1.2261158017326801</v>
      </c>
      <c r="BC36" s="10">
        <v>1.61565295075688</v>
      </c>
      <c r="BD36" s="10">
        <v>2.05409739054745</v>
      </c>
      <c r="BE36" s="10">
        <v>1.65768284455785</v>
      </c>
      <c r="BF36" s="10">
        <v>1.86025919420828</v>
      </c>
      <c r="BG36" s="10">
        <v>2.5013991453484801</v>
      </c>
      <c r="BH36" s="10">
        <v>2.2018742425893598</v>
      </c>
      <c r="BI36" s="10">
        <v>3.03044615506598</v>
      </c>
      <c r="BJ36" s="10">
        <v>4.0155635613791896</v>
      </c>
      <c r="BK36" s="10"/>
      <c r="BL36" s="10" t="s">
        <v>66</v>
      </c>
      <c r="BM36" s="10">
        <v>0.39717301172517899</v>
      </c>
      <c r="BN36" s="10">
        <v>0.45485659240597398</v>
      </c>
      <c r="BO36" s="10">
        <v>0.39717301172517899</v>
      </c>
      <c r="BP36" s="10">
        <v>0.45485659240597398</v>
      </c>
      <c r="BQ36" s="10">
        <v>0.67384089061042995</v>
      </c>
      <c r="BR36" s="10">
        <v>0.61553807136030403</v>
      </c>
      <c r="BS36" s="10">
        <v>0.82076574912949196</v>
      </c>
      <c r="BT36" s="10">
        <v>0.79130163077768201</v>
      </c>
      <c r="BU36" s="10">
        <v>1.34660100346244</v>
      </c>
      <c r="BV36" s="10">
        <v>1.0975650639433301</v>
      </c>
      <c r="BW36" s="10">
        <v>1.0088605629193901</v>
      </c>
      <c r="BX36" s="10">
        <v>1.48804571362761</v>
      </c>
      <c r="BY36" s="10">
        <v>1.4386194036339</v>
      </c>
      <c r="BZ36" s="10">
        <v>1.3907771433362499</v>
      </c>
      <c r="CA36" s="10">
        <v>1.71642456499458</v>
      </c>
      <c r="CB36" s="10">
        <v>1.6726524239290199</v>
      </c>
      <c r="CC36" s="10">
        <v>1.6238845378283999</v>
      </c>
      <c r="CD36" s="10">
        <v>1.95122932010636</v>
      </c>
      <c r="CE36" s="10">
        <v>2.6294160191741298</v>
      </c>
      <c r="CF36" s="10"/>
      <c r="CG36" s="10" t="s">
        <v>66</v>
      </c>
      <c r="CH36" s="10">
        <v>0.50080992133230096</v>
      </c>
      <c r="CI36" s="10">
        <v>0.58197880622971698</v>
      </c>
      <c r="CJ36" s="10">
        <v>0.50080992133230096</v>
      </c>
      <c r="CK36" s="10">
        <v>0.58197880622971698</v>
      </c>
      <c r="CL36" s="10">
        <v>0.71245806561102198</v>
      </c>
      <c r="CM36" s="10">
        <v>0.95212123361436896</v>
      </c>
      <c r="CN36" s="10">
        <v>1.08770130178932</v>
      </c>
      <c r="CO36" s="10">
        <v>1.2528365482612001</v>
      </c>
      <c r="CP36" s="10">
        <v>1.34265957342835</v>
      </c>
      <c r="CQ36" s="10">
        <v>1.5131148141984201</v>
      </c>
      <c r="CR36" s="10">
        <v>1.74750544137971</v>
      </c>
      <c r="CS36" s="10">
        <v>2.0839756114671402</v>
      </c>
      <c r="CT36" s="10">
        <v>2.0551964137144298</v>
      </c>
      <c r="CU36" s="10">
        <v>2.45029991074178</v>
      </c>
      <c r="CV36" s="10">
        <v>2.3557111269541702</v>
      </c>
      <c r="CW36" s="10">
        <v>2.2949724604669499</v>
      </c>
      <c r="CX36" s="10">
        <v>2.27744913879945</v>
      </c>
      <c r="CY36" s="10">
        <v>2.80136950383908</v>
      </c>
      <c r="CZ36" s="10">
        <v>3.6210722959101398</v>
      </c>
      <c r="DA36" s="10"/>
      <c r="DB36" s="10" t="s">
        <v>66</v>
      </c>
      <c r="DC36" s="10">
        <v>0.3054</v>
      </c>
      <c r="DD36" s="10">
        <v>0.31919999999999998</v>
      </c>
      <c r="DE36" s="10">
        <v>0.3674</v>
      </c>
      <c r="DF36" s="10">
        <v>0.37940000000000002</v>
      </c>
      <c r="DG36" s="10">
        <v>0.44009999999999999</v>
      </c>
      <c r="DH36" s="10">
        <v>0.51039999999999996</v>
      </c>
      <c r="DI36" s="10">
        <v>0.57579999999999998</v>
      </c>
      <c r="DJ36" s="10">
        <v>0.70699999999999996</v>
      </c>
      <c r="DK36" s="10">
        <v>0.75780000000000003</v>
      </c>
      <c r="DL36" s="10">
        <v>1.1950000000000001</v>
      </c>
      <c r="DM36" s="10">
        <v>0.9496</v>
      </c>
      <c r="DN36" s="10">
        <v>1.2431000000000001</v>
      </c>
      <c r="DO36" s="10">
        <v>1.6501999999999999</v>
      </c>
      <c r="DP36" s="10">
        <v>1.2861</v>
      </c>
      <c r="DQ36" s="10">
        <v>1.4319</v>
      </c>
      <c r="DR36" s="10">
        <v>2.0806</v>
      </c>
      <c r="DS36" s="10">
        <v>1.7909999999999999</v>
      </c>
      <c r="DT36" s="10">
        <v>2.4916</v>
      </c>
      <c r="DU36" s="10">
        <v>3.3917999999999999</v>
      </c>
    </row>
    <row r="37" spans="1:125" x14ac:dyDescent="0.3">
      <c r="A37" s="10" t="s">
        <v>67</v>
      </c>
      <c r="B37" s="10">
        <v>0</v>
      </c>
      <c r="C37" s="10">
        <v>0</v>
      </c>
      <c r="D37" s="10">
        <v>0</v>
      </c>
      <c r="E37" s="10">
        <v>0</v>
      </c>
      <c r="F37" s="10">
        <v>0</v>
      </c>
      <c r="G37" s="10">
        <v>0</v>
      </c>
      <c r="H37" s="10">
        <v>0</v>
      </c>
      <c r="I37" s="10">
        <v>5.0357374428004698E-2</v>
      </c>
      <c r="J37" s="10">
        <v>5.0471699918278899E-2</v>
      </c>
      <c r="K37" s="10">
        <v>0.417862568103476</v>
      </c>
      <c r="L37" s="10">
        <v>0.13738961657439899</v>
      </c>
      <c r="M37" s="10">
        <v>0.29686353150933797</v>
      </c>
      <c r="N37" s="10">
        <v>0.63867544921091901</v>
      </c>
      <c r="O37" s="10">
        <v>0.32641428309690101</v>
      </c>
      <c r="P37" s="10">
        <v>0.30688451185717303</v>
      </c>
      <c r="Q37" s="10">
        <v>0.99882744666040701</v>
      </c>
      <c r="R37" s="10">
        <v>0.67202667774760305</v>
      </c>
      <c r="S37" s="10">
        <v>1.18497869699776</v>
      </c>
      <c r="T37" s="10">
        <v>1.6017744489261401</v>
      </c>
      <c r="U37" s="10"/>
      <c r="V37" s="10" t="s">
        <v>67</v>
      </c>
      <c r="W37" s="10">
        <v>0</v>
      </c>
      <c r="X37" s="10">
        <v>0</v>
      </c>
      <c r="Y37" s="10">
        <v>0</v>
      </c>
      <c r="Z37" s="10">
        <v>0</v>
      </c>
      <c r="AA37" s="10">
        <v>0</v>
      </c>
      <c r="AB37" s="10">
        <v>0</v>
      </c>
      <c r="AC37" s="10">
        <v>0</v>
      </c>
      <c r="AD37" s="10">
        <v>5.5300000000000002E-2</v>
      </c>
      <c r="AE37" s="10">
        <v>5.62E-2</v>
      </c>
      <c r="AF37" s="10">
        <v>0.4637</v>
      </c>
      <c r="AG37" s="10">
        <v>0.14979999999999999</v>
      </c>
      <c r="AH37" s="10">
        <v>0.33179999999999998</v>
      </c>
      <c r="AI37" s="10">
        <v>0.71150000000000002</v>
      </c>
      <c r="AJ37" s="10">
        <v>0.35830000000000001</v>
      </c>
      <c r="AK37" s="10">
        <v>0.34439999999999998</v>
      </c>
      <c r="AL37" s="10">
        <v>1.1133999999999999</v>
      </c>
      <c r="AM37" s="10">
        <v>0.74450000000000005</v>
      </c>
      <c r="AN37" s="10">
        <v>1.3288</v>
      </c>
      <c r="AO37" s="10">
        <v>1.8001</v>
      </c>
      <c r="AP37" s="10"/>
      <c r="AQ37" s="10" t="s">
        <v>67</v>
      </c>
      <c r="AR37" s="10">
        <v>0</v>
      </c>
      <c r="AS37" s="10">
        <v>0</v>
      </c>
      <c r="AT37" s="10">
        <v>0</v>
      </c>
      <c r="AU37" s="10">
        <v>0</v>
      </c>
      <c r="AV37" s="10">
        <v>0</v>
      </c>
      <c r="AW37" s="10">
        <v>0</v>
      </c>
      <c r="AX37" s="10">
        <v>0</v>
      </c>
      <c r="AY37" s="10">
        <v>6.5627496454034998E-2</v>
      </c>
      <c r="AZ37" s="10">
        <v>6.8350973411967206E-2</v>
      </c>
      <c r="BA37" s="10">
        <v>0.56269877750133002</v>
      </c>
      <c r="BB37" s="10">
        <v>0.177561649260181</v>
      </c>
      <c r="BC37" s="10">
        <v>0.41193913546816702</v>
      </c>
      <c r="BD37" s="10">
        <v>0.87505120805969805</v>
      </c>
      <c r="BE37" s="10">
        <v>0.43072105932289201</v>
      </c>
      <c r="BF37" s="10">
        <v>0.42999456380963602</v>
      </c>
      <c r="BG37" s="10">
        <v>1.3649942179447401</v>
      </c>
      <c r="BH37" s="10">
        <v>0.90072326000319403</v>
      </c>
      <c r="BI37" s="10">
        <v>1.62340825348701</v>
      </c>
      <c r="BJ37" s="10">
        <v>2.20329742762909</v>
      </c>
      <c r="BK37" s="10"/>
      <c r="BL37" s="10" t="s">
        <v>67</v>
      </c>
      <c r="BM37" s="10">
        <v>2.90205013225611E-2</v>
      </c>
      <c r="BN37" s="10">
        <v>3.8388609723668997E-2</v>
      </c>
      <c r="BO37" s="10">
        <v>2.90205013225611E-2</v>
      </c>
      <c r="BP37" s="10">
        <v>3.8388609723668997E-2</v>
      </c>
      <c r="BQ37" s="10">
        <v>0.10074406523815201</v>
      </c>
      <c r="BR37" s="10">
        <v>5.7221991966547897E-2</v>
      </c>
      <c r="BS37" s="10">
        <v>0.188826990828524</v>
      </c>
      <c r="BT37" s="10">
        <v>7.0395327901806901E-2</v>
      </c>
      <c r="BU37" s="10">
        <v>0.120528510992107</v>
      </c>
      <c r="BV37" s="10">
        <v>0.27127020032080201</v>
      </c>
      <c r="BW37" s="10">
        <v>0.136231746754193</v>
      </c>
      <c r="BX37" s="10">
        <v>0.22810320512634599</v>
      </c>
      <c r="BY37" s="10">
        <v>0.46372241099272399</v>
      </c>
      <c r="BZ37" s="10">
        <v>0.26517265057103101</v>
      </c>
      <c r="CA37" s="10">
        <v>0.30684091841577799</v>
      </c>
      <c r="CB37" s="10">
        <v>0.59093176730651598</v>
      </c>
      <c r="CC37" s="10">
        <v>0.43022707909115898</v>
      </c>
      <c r="CD37" s="10">
        <v>0.85896718809718697</v>
      </c>
      <c r="CE37" s="10">
        <v>1.3272116608447599</v>
      </c>
      <c r="CF37" s="10"/>
      <c r="CG37" s="10" t="s">
        <v>67</v>
      </c>
      <c r="CH37" s="10">
        <v>3.4808952174146097E-2</v>
      </c>
      <c r="CI37" s="10">
        <v>4.5575518192231303E-2</v>
      </c>
      <c r="CJ37" s="10">
        <v>3.4808952174146097E-2</v>
      </c>
      <c r="CK37" s="10">
        <v>4.5575518192231303E-2</v>
      </c>
      <c r="CL37" s="10">
        <v>7.66622699601964E-2</v>
      </c>
      <c r="CM37" s="10">
        <v>7.8692653572138005E-2</v>
      </c>
      <c r="CN37" s="10">
        <v>0.211127350328982</v>
      </c>
      <c r="CO37" s="10">
        <v>9.1071982762881407E-2</v>
      </c>
      <c r="CP37" s="10">
        <v>0.101403818251219</v>
      </c>
      <c r="CQ37" s="10">
        <v>0.37596229175681301</v>
      </c>
      <c r="CR37" s="10">
        <v>0.17416307520332699</v>
      </c>
      <c r="CS37" s="10">
        <v>0.29868741870508198</v>
      </c>
      <c r="CT37" s="10">
        <v>0.63947904815216905</v>
      </c>
      <c r="CU37" s="10">
        <v>0.364217279668961</v>
      </c>
      <c r="CV37" s="10">
        <v>0.34247415143804699</v>
      </c>
      <c r="CW37" s="10">
        <v>0.95959450705642302</v>
      </c>
      <c r="CX37" s="10">
        <v>0.67236261296420397</v>
      </c>
      <c r="CY37" s="10">
        <v>1.2211224982459501</v>
      </c>
      <c r="CZ37" s="10">
        <v>1.65383738922812</v>
      </c>
      <c r="DA37" s="10"/>
      <c r="DB37" s="10" t="s">
        <v>67</v>
      </c>
      <c r="DC37" s="10">
        <v>0</v>
      </c>
      <c r="DD37" s="10">
        <v>0</v>
      </c>
      <c r="DE37" s="10">
        <v>0</v>
      </c>
      <c r="DF37" s="10">
        <v>0</v>
      </c>
      <c r="DG37" s="10">
        <v>0</v>
      </c>
      <c r="DH37" s="10">
        <v>0</v>
      </c>
      <c r="DI37" s="10">
        <v>0</v>
      </c>
      <c r="DJ37" s="10">
        <v>7.7600000000000002E-2</v>
      </c>
      <c r="DK37" s="10">
        <v>8.8999999999999996E-2</v>
      </c>
      <c r="DL37" s="10">
        <v>0.60780000000000001</v>
      </c>
      <c r="DM37" s="10">
        <v>0.2077</v>
      </c>
      <c r="DN37" s="10">
        <v>0.45250000000000001</v>
      </c>
      <c r="DO37" s="10">
        <v>0.9224</v>
      </c>
      <c r="DP37" s="10">
        <v>0.48280000000000001</v>
      </c>
      <c r="DQ37" s="10">
        <v>0.46560000000000001</v>
      </c>
      <c r="DR37" s="10">
        <v>1.4262999999999999</v>
      </c>
      <c r="DS37" s="10">
        <v>0.98180000000000001</v>
      </c>
      <c r="DT37" s="10">
        <v>1.6892</v>
      </c>
      <c r="DU37" s="10">
        <v>2.2766000000000002</v>
      </c>
    </row>
    <row r="38" spans="1:125" x14ac:dyDescent="0.3">
      <c r="A38" s="10" t="s">
        <v>68</v>
      </c>
      <c r="B38" s="10">
        <v>0.27153438652963002</v>
      </c>
      <c r="C38" s="10">
        <v>0.29573889847913698</v>
      </c>
      <c r="D38" s="10">
        <v>0.38192198606884997</v>
      </c>
      <c r="E38" s="10">
        <v>0.36157597651267198</v>
      </c>
      <c r="F38" s="10">
        <v>0.45325586111266902</v>
      </c>
      <c r="G38" s="10">
        <v>0.52544841617210003</v>
      </c>
      <c r="H38" s="10">
        <v>0.59838482467535603</v>
      </c>
      <c r="I38" s="10">
        <v>0.81676554948404101</v>
      </c>
      <c r="J38" s="10">
        <v>0.95174564473400103</v>
      </c>
      <c r="K38" s="10">
        <v>1.85334705608425</v>
      </c>
      <c r="L38" s="10">
        <v>1.22819991004314</v>
      </c>
      <c r="M38" s="10">
        <v>1.9003500838338701</v>
      </c>
      <c r="N38" s="10">
        <v>2.81098079995702</v>
      </c>
      <c r="O38" s="10">
        <v>1.8994530655370601</v>
      </c>
      <c r="P38" s="10">
        <v>2.3544201275523799</v>
      </c>
      <c r="Q38" s="10">
        <v>3.46432011637663</v>
      </c>
      <c r="R38" s="10">
        <v>2.8471843088467499</v>
      </c>
      <c r="S38" s="10">
        <v>4.4496199195411803</v>
      </c>
      <c r="T38" s="10">
        <v>6.7645269344560299</v>
      </c>
      <c r="U38" s="10"/>
      <c r="V38" s="10" t="s">
        <v>68</v>
      </c>
      <c r="W38" s="10">
        <v>0.2923</v>
      </c>
      <c r="X38" s="10">
        <v>0.3196</v>
      </c>
      <c r="Y38" s="10">
        <v>0.4214</v>
      </c>
      <c r="Z38" s="10">
        <v>0.39419999999999999</v>
      </c>
      <c r="AA38" s="10">
        <v>0.50229999999999997</v>
      </c>
      <c r="AB38" s="10">
        <v>0.58509999999999995</v>
      </c>
      <c r="AC38" s="10">
        <v>0.66310000000000002</v>
      </c>
      <c r="AD38" s="10">
        <v>0.91930000000000001</v>
      </c>
      <c r="AE38" s="10">
        <v>1.1073</v>
      </c>
      <c r="AF38" s="10">
        <v>2.1255000000000002</v>
      </c>
      <c r="AG38" s="10">
        <v>1.3971</v>
      </c>
      <c r="AH38" s="10">
        <v>2.2317999999999998</v>
      </c>
      <c r="AI38" s="10">
        <v>3.2644000000000002</v>
      </c>
      <c r="AJ38" s="10">
        <v>2.1703000000000001</v>
      </c>
      <c r="AK38" s="10">
        <v>2.7776000000000001</v>
      </c>
      <c r="AL38" s="10">
        <v>4.1471999999999998</v>
      </c>
      <c r="AM38" s="10">
        <v>3.2810999999999999</v>
      </c>
      <c r="AN38" s="10">
        <v>5.3710000000000004</v>
      </c>
      <c r="AO38" s="10">
        <v>7.9257999999999997</v>
      </c>
      <c r="AP38" s="10"/>
      <c r="AQ38" s="10" t="s">
        <v>68</v>
      </c>
      <c r="AR38" s="10">
        <v>0.30944574913036998</v>
      </c>
      <c r="AS38" s="10">
        <v>0.33803086362923801</v>
      </c>
      <c r="AT38" s="10">
        <v>0.447435301197394</v>
      </c>
      <c r="AU38" s="10">
        <v>0.41651455869512399</v>
      </c>
      <c r="AV38" s="10">
        <v>0.53213963923423802</v>
      </c>
      <c r="AW38" s="10">
        <v>0.61785612208526197</v>
      </c>
      <c r="AX38" s="10">
        <v>0.69631023293441996</v>
      </c>
      <c r="AY38" s="10">
        <v>0.970546347503633</v>
      </c>
      <c r="AZ38" s="10">
        <v>1.2046245937795601</v>
      </c>
      <c r="BA38" s="10">
        <v>2.2171291982591899</v>
      </c>
      <c r="BB38" s="10">
        <v>1.4583027376680899</v>
      </c>
      <c r="BC38" s="10">
        <v>2.3402721327406</v>
      </c>
      <c r="BD38" s="10">
        <v>3.4103200081723801</v>
      </c>
      <c r="BE38" s="10">
        <v>2.26920680319961</v>
      </c>
      <c r="BF38" s="10">
        <v>2.9171665444126802</v>
      </c>
      <c r="BG38" s="10">
        <v>4.3404885868457797</v>
      </c>
      <c r="BH38" s="10">
        <v>3.4402850273188998</v>
      </c>
      <c r="BI38" s="10">
        <v>5.6222586694567704</v>
      </c>
      <c r="BJ38" s="10">
        <v>8.2955519269945199</v>
      </c>
      <c r="BK38" s="10"/>
      <c r="BL38" s="10" t="s">
        <v>68</v>
      </c>
      <c r="BM38" s="10">
        <v>0.45981367050223199</v>
      </c>
      <c r="BN38" s="10">
        <v>0.45425797068825802</v>
      </c>
      <c r="BO38" s="10">
        <v>0.45981367050223199</v>
      </c>
      <c r="BP38" s="10">
        <v>0.45425797068825802</v>
      </c>
      <c r="BQ38" s="10">
        <v>0.99345103299809501</v>
      </c>
      <c r="BR38" s="10">
        <v>0.66667438138457202</v>
      </c>
      <c r="BS38" s="10">
        <v>1.68878275535931</v>
      </c>
      <c r="BT38" s="10">
        <v>1.2437820372815001</v>
      </c>
      <c r="BU38" s="10">
        <v>2.67541166716929</v>
      </c>
      <c r="BV38" s="10">
        <v>2.8720736826795501</v>
      </c>
      <c r="BW38" s="10">
        <v>2.2240537961364399</v>
      </c>
      <c r="BX38" s="10">
        <v>3.52325552440464</v>
      </c>
      <c r="BY38" s="10">
        <v>4.1027376456328204</v>
      </c>
      <c r="BZ38" s="10">
        <v>3.35041547379427</v>
      </c>
      <c r="CA38" s="10">
        <v>4.7750071848314999</v>
      </c>
      <c r="CB38" s="10">
        <v>5.22393714030542</v>
      </c>
      <c r="CC38" s="10">
        <v>4.5887235193562601</v>
      </c>
      <c r="CD38" s="10">
        <v>6.7812420034972103</v>
      </c>
      <c r="CE38" s="10">
        <v>10.0861297503932</v>
      </c>
      <c r="CF38" s="10"/>
      <c r="CG38" s="10" t="s">
        <v>68</v>
      </c>
      <c r="CH38" s="10">
        <v>0.43774817022074902</v>
      </c>
      <c r="CI38" s="10">
        <v>0.46866976525678899</v>
      </c>
      <c r="CJ38" s="10">
        <v>0.43774817022074902</v>
      </c>
      <c r="CK38" s="10">
        <v>0.46866976525678899</v>
      </c>
      <c r="CL38" s="10">
        <v>0.76523255964661396</v>
      </c>
      <c r="CM38" s="10">
        <v>0.82893070958218196</v>
      </c>
      <c r="CN38" s="10">
        <v>1.80130257976631</v>
      </c>
      <c r="CO38" s="10">
        <v>1.30600990095767</v>
      </c>
      <c r="CP38" s="10">
        <v>2.0750680749914601</v>
      </c>
      <c r="CQ38" s="10">
        <v>3.4228353180309501</v>
      </c>
      <c r="CR38" s="10">
        <v>2.3920053803836399</v>
      </c>
      <c r="CS38" s="10">
        <v>4.12012074715844</v>
      </c>
      <c r="CT38" s="10">
        <v>5.0626405248268904</v>
      </c>
      <c r="CU38" s="10">
        <v>3.5566148481612698</v>
      </c>
      <c r="CV38" s="10">
        <v>4.5962484062811004</v>
      </c>
      <c r="CW38" s="10">
        <v>5.9820012149223398</v>
      </c>
      <c r="CX38" s="10">
        <v>5.0865496147786002</v>
      </c>
      <c r="CY38" s="10">
        <v>7.6445101683538699</v>
      </c>
      <c r="CZ38" s="10">
        <v>10.9087229566979</v>
      </c>
      <c r="DA38" s="10"/>
      <c r="DB38" s="10" t="s">
        <v>68</v>
      </c>
      <c r="DC38" s="10">
        <v>0.28760000000000002</v>
      </c>
      <c r="DD38" s="10">
        <v>0.31469999999999998</v>
      </c>
      <c r="DE38" s="10">
        <v>0.43090000000000001</v>
      </c>
      <c r="DF38" s="10">
        <v>0.40010000000000001</v>
      </c>
      <c r="DG38" s="10">
        <v>0.50429999999999997</v>
      </c>
      <c r="DH38" s="10">
        <v>0.60850000000000004</v>
      </c>
      <c r="DI38" s="10">
        <v>0.67310000000000003</v>
      </c>
      <c r="DJ38" s="10">
        <v>0.98</v>
      </c>
      <c r="DK38" s="10">
        <v>1.24</v>
      </c>
      <c r="DL38" s="10">
        <v>2.3208000000000002</v>
      </c>
      <c r="DM38" s="10">
        <v>1.5298</v>
      </c>
      <c r="DN38" s="10">
        <v>2.4918</v>
      </c>
      <c r="DO38" s="10">
        <v>3.6116999999999999</v>
      </c>
      <c r="DP38" s="10">
        <v>2.4165999999999999</v>
      </c>
      <c r="DQ38" s="10">
        <v>3.1189</v>
      </c>
      <c r="DR38" s="10">
        <v>4.5815999999999999</v>
      </c>
      <c r="DS38" s="10">
        <v>3.6640999999999999</v>
      </c>
      <c r="DT38" s="10">
        <v>5.9587000000000003</v>
      </c>
      <c r="DU38" s="10">
        <v>8.8806999999999992</v>
      </c>
    </row>
    <row r="39" spans="1:125" x14ac:dyDescent="0.3">
      <c r="A39" s="10" t="s">
        <v>69</v>
      </c>
      <c r="B39" s="10">
        <v>0</v>
      </c>
      <c r="C39" s="10">
        <v>0</v>
      </c>
      <c r="D39" s="10">
        <v>0</v>
      </c>
      <c r="E39" s="10">
        <v>0</v>
      </c>
      <c r="F39" s="10">
        <v>0</v>
      </c>
      <c r="G39" s="10">
        <v>0</v>
      </c>
      <c r="H39" s="10">
        <v>0</v>
      </c>
      <c r="I39" s="10">
        <v>2.3029889653720999E-2</v>
      </c>
      <c r="J39" s="10">
        <v>3.13681796703974E-3</v>
      </c>
      <c r="K39" s="10">
        <v>0.53898402055090799</v>
      </c>
      <c r="L39" s="10">
        <v>0.105573884794529</v>
      </c>
      <c r="M39" s="10">
        <v>0.33337270461046298</v>
      </c>
      <c r="N39" s="10">
        <v>0.84121620512205098</v>
      </c>
      <c r="O39" s="10">
        <v>0.35633803430403699</v>
      </c>
      <c r="P39" s="10">
        <v>0.408375401659412</v>
      </c>
      <c r="Q39" s="10">
        <v>1.18498933978447</v>
      </c>
      <c r="R39" s="10">
        <v>0.73276143466967303</v>
      </c>
      <c r="S39" s="10">
        <v>1.50357628078633</v>
      </c>
      <c r="T39" s="10">
        <v>2.1648473981578298</v>
      </c>
      <c r="U39" s="10"/>
      <c r="V39" s="10" t="s">
        <v>69</v>
      </c>
      <c r="W39" s="10">
        <v>0</v>
      </c>
      <c r="X39" s="10">
        <v>0</v>
      </c>
      <c r="Y39" s="10">
        <v>0</v>
      </c>
      <c r="Z39" s="10">
        <v>0</v>
      </c>
      <c r="AA39" s="10">
        <v>0</v>
      </c>
      <c r="AB39" s="10">
        <v>0</v>
      </c>
      <c r="AC39" s="10">
        <v>0</v>
      </c>
      <c r="AD39" s="10">
        <v>2.5100000000000001E-2</v>
      </c>
      <c r="AE39" s="10">
        <v>3.3999999999999998E-3</v>
      </c>
      <c r="AF39" s="10">
        <v>0.58940000000000003</v>
      </c>
      <c r="AG39" s="10">
        <v>0.1119</v>
      </c>
      <c r="AH39" s="10">
        <v>0.36659999999999998</v>
      </c>
      <c r="AI39" s="10">
        <v>0.92449999999999999</v>
      </c>
      <c r="AJ39" s="10">
        <v>0.37859999999999999</v>
      </c>
      <c r="AK39" s="10">
        <v>0.44840000000000002</v>
      </c>
      <c r="AL39" s="10">
        <v>1.2912999999999999</v>
      </c>
      <c r="AM39" s="10">
        <v>0.7833</v>
      </c>
      <c r="AN39" s="10">
        <v>1.6302000000000001</v>
      </c>
      <c r="AO39" s="10">
        <v>2.3288000000000002</v>
      </c>
      <c r="AP39" s="10"/>
      <c r="AQ39" s="10" t="s">
        <v>69</v>
      </c>
      <c r="AR39" s="10">
        <v>0</v>
      </c>
      <c r="AS39" s="10">
        <v>0</v>
      </c>
      <c r="AT39" s="10">
        <v>0</v>
      </c>
      <c r="AU39" s="10">
        <v>0</v>
      </c>
      <c r="AV39" s="10">
        <v>0</v>
      </c>
      <c r="AW39" s="10">
        <v>0</v>
      </c>
      <c r="AX39" s="10">
        <v>0</v>
      </c>
      <c r="AY39" s="10">
        <v>3.04515084851394E-2</v>
      </c>
      <c r="AZ39" s="10">
        <v>4.4639933733463099E-3</v>
      </c>
      <c r="BA39" s="10">
        <v>0.759836596991455</v>
      </c>
      <c r="BB39" s="10">
        <v>0.13188396516169301</v>
      </c>
      <c r="BC39" s="10">
        <v>0.47470959453554001</v>
      </c>
      <c r="BD39" s="10">
        <v>1.1211823443412701</v>
      </c>
      <c r="BE39" s="10">
        <v>0.44460950380021302</v>
      </c>
      <c r="BF39" s="10">
        <v>0.54396867531007198</v>
      </c>
      <c r="BG39" s="10">
        <v>1.6617814157288</v>
      </c>
      <c r="BH39" s="10">
        <v>0.959837553620144</v>
      </c>
      <c r="BI39" s="10">
        <v>2.1330768906623798</v>
      </c>
      <c r="BJ39" s="10">
        <v>2.8003246962088002</v>
      </c>
      <c r="BK39" s="10"/>
      <c r="BL39" s="10" t="s">
        <v>69</v>
      </c>
      <c r="BM39" s="10">
        <v>4.9026593930318399E-2</v>
      </c>
      <c r="BN39" s="10">
        <v>5.6810213764446803E-2</v>
      </c>
      <c r="BO39" s="10">
        <v>4.9026593930318399E-2</v>
      </c>
      <c r="BP39" s="10">
        <v>5.6810213764446803E-2</v>
      </c>
      <c r="BQ39" s="10">
        <v>0.18112715490553999</v>
      </c>
      <c r="BR39" s="10">
        <v>8.9759323226455995E-2</v>
      </c>
      <c r="BS39" s="10">
        <v>0.42994508196708597</v>
      </c>
      <c r="BT39" s="10">
        <v>0.14127512926244201</v>
      </c>
      <c r="BU39" s="10">
        <v>0.24939688624842399</v>
      </c>
      <c r="BV39" s="10">
        <v>0.75939333046246904</v>
      </c>
      <c r="BW39" s="10">
        <v>0.30493378876497901</v>
      </c>
      <c r="BX39" s="10">
        <v>0.63379469553560497</v>
      </c>
      <c r="BY39" s="10">
        <v>1.13381363862385</v>
      </c>
      <c r="BZ39" s="10">
        <v>0.63955563730337806</v>
      </c>
      <c r="CA39" s="10">
        <v>0.95649523581058804</v>
      </c>
      <c r="CB39" s="10">
        <v>1.4060597733943001</v>
      </c>
      <c r="CC39" s="10">
        <v>0.94590215227029895</v>
      </c>
      <c r="CD39" s="10">
        <v>1.8876762549870401</v>
      </c>
      <c r="CE39" s="10">
        <v>2.8142485487221198</v>
      </c>
      <c r="CF39" s="10"/>
      <c r="CG39" s="10" t="s">
        <v>69</v>
      </c>
      <c r="CH39" s="10">
        <v>4.8021456092423698E-2</v>
      </c>
      <c r="CI39" s="10">
        <v>6.8433410077477094E-2</v>
      </c>
      <c r="CJ39" s="10">
        <v>4.8021456092423698E-2</v>
      </c>
      <c r="CK39" s="10">
        <v>6.8433410077477094E-2</v>
      </c>
      <c r="CL39" s="10">
        <v>0.12559967412218301</v>
      </c>
      <c r="CM39" s="10">
        <v>9.9316219821341506E-2</v>
      </c>
      <c r="CN39" s="10">
        <v>0.45194489581358099</v>
      </c>
      <c r="CO39" s="10">
        <v>0.17011523443834001</v>
      </c>
      <c r="CP39" s="10">
        <v>0.13651729727772</v>
      </c>
      <c r="CQ39" s="10">
        <v>1.0692743651426999</v>
      </c>
      <c r="CR39" s="10">
        <v>0.362375324234745</v>
      </c>
      <c r="CS39" s="10">
        <v>0.85686446645853798</v>
      </c>
      <c r="CT39" s="10">
        <v>1.5880120426440201</v>
      </c>
      <c r="CU39" s="10">
        <v>0.76957018955482803</v>
      </c>
      <c r="CV39" s="10">
        <v>1.0090094383192001</v>
      </c>
      <c r="CW39" s="10">
        <v>2.0388682817422499</v>
      </c>
      <c r="CX39" s="10">
        <v>1.2955330035966299</v>
      </c>
      <c r="CY39" s="10">
        <v>2.5329083941478499</v>
      </c>
      <c r="CZ39" s="10">
        <v>3.3832694987003999</v>
      </c>
      <c r="DA39" s="10"/>
      <c r="DB39" s="10" t="s">
        <v>69</v>
      </c>
      <c r="DC39" s="10">
        <v>0</v>
      </c>
      <c r="DD39" s="10">
        <v>0</v>
      </c>
      <c r="DE39" s="10">
        <v>0</v>
      </c>
      <c r="DF39" s="10">
        <v>0</v>
      </c>
      <c r="DG39" s="10">
        <v>0</v>
      </c>
      <c r="DH39" s="10">
        <v>0</v>
      </c>
      <c r="DI39" s="10">
        <v>0</v>
      </c>
      <c r="DJ39" s="10">
        <v>2.6800000000000001E-2</v>
      </c>
      <c r="DK39" s="10">
        <v>3.0999999999999999E-3</v>
      </c>
      <c r="DL39" s="10">
        <v>0.6502</v>
      </c>
      <c r="DM39" s="10">
        <v>0.12920000000000001</v>
      </c>
      <c r="DN39" s="10">
        <v>0.40500000000000003</v>
      </c>
      <c r="DO39" s="10">
        <v>1.0239</v>
      </c>
      <c r="DP39" s="10">
        <v>0.41909999999999997</v>
      </c>
      <c r="DQ39" s="10">
        <v>0.48730000000000001</v>
      </c>
      <c r="DR39" s="10">
        <v>1.4196</v>
      </c>
      <c r="DS39" s="10">
        <v>0.84689999999999999</v>
      </c>
      <c r="DT39" s="10">
        <v>1.8038000000000001</v>
      </c>
      <c r="DU39" s="10">
        <v>2.5674000000000001</v>
      </c>
    </row>
    <row r="40" spans="1:125" x14ac:dyDescent="0.3">
      <c r="A40" s="10" t="s">
        <v>70</v>
      </c>
      <c r="B40" s="10">
        <v>4.9150343753085503E-2</v>
      </c>
      <c r="C40" s="10">
        <v>5.6423011030166399E-2</v>
      </c>
      <c r="D40" s="10">
        <v>6.4866929305230095E-2</v>
      </c>
      <c r="E40" s="10">
        <v>6.6887275632612E-2</v>
      </c>
      <c r="F40" s="10">
        <v>7.6983857179078699E-2</v>
      </c>
      <c r="G40" s="10">
        <v>9.6449050144028797E-2</v>
      </c>
      <c r="H40" s="10">
        <v>9.5929303265851307E-2</v>
      </c>
      <c r="I40" s="10">
        <v>0.19705434806580899</v>
      </c>
      <c r="J40" s="10">
        <v>0.17504752778716701</v>
      </c>
      <c r="K40" s="10">
        <v>0.97078729118065299</v>
      </c>
      <c r="L40" s="10">
        <v>0.406205245397115</v>
      </c>
      <c r="M40" s="10">
        <v>0.72955799422331902</v>
      </c>
      <c r="N40" s="10">
        <v>1.3352777522438599</v>
      </c>
      <c r="O40" s="10">
        <v>0.84578356919170306</v>
      </c>
      <c r="P40" s="10">
        <v>0.89232816274410598</v>
      </c>
      <c r="Q40" s="10">
        <v>1.96855105785757</v>
      </c>
      <c r="R40" s="10">
        <v>1.57054020119891</v>
      </c>
      <c r="S40" s="10">
        <v>2.57222306920296</v>
      </c>
      <c r="T40" s="10">
        <v>3.7550616354258701</v>
      </c>
      <c r="U40" s="10"/>
      <c r="V40" s="10" t="s">
        <v>70</v>
      </c>
      <c r="W40" s="10">
        <v>5.28E-2</v>
      </c>
      <c r="X40" s="10">
        <v>0.06</v>
      </c>
      <c r="Y40" s="10">
        <v>7.1499999999999994E-2</v>
      </c>
      <c r="Z40" s="10">
        <v>7.2599999999999998E-2</v>
      </c>
      <c r="AA40" s="10">
        <v>8.5999999999999993E-2</v>
      </c>
      <c r="AB40" s="10">
        <v>0.1062</v>
      </c>
      <c r="AC40" s="10">
        <v>0.1101</v>
      </c>
      <c r="AD40" s="10">
        <v>0.21870000000000001</v>
      </c>
      <c r="AE40" s="10">
        <v>0.20030000000000001</v>
      </c>
      <c r="AF40" s="10">
        <v>1.1095999999999999</v>
      </c>
      <c r="AG40" s="10">
        <v>0.45169999999999999</v>
      </c>
      <c r="AH40" s="10">
        <v>0.85309999999999997</v>
      </c>
      <c r="AI40" s="10">
        <v>1.5530999999999999</v>
      </c>
      <c r="AJ40" s="10">
        <v>0.95279999999999998</v>
      </c>
      <c r="AK40" s="10">
        <v>1.0586</v>
      </c>
      <c r="AL40" s="10">
        <v>2.2782</v>
      </c>
      <c r="AM40" s="10">
        <v>1.8180000000000001</v>
      </c>
      <c r="AN40" s="10">
        <v>2.98</v>
      </c>
      <c r="AO40" s="10">
        <v>4.3864000000000001</v>
      </c>
      <c r="AP40" s="10"/>
      <c r="AQ40" s="10" t="s">
        <v>70</v>
      </c>
      <c r="AR40" s="10">
        <v>5.8230735867257299E-2</v>
      </c>
      <c r="AS40" s="10">
        <v>6.4640452573523396E-2</v>
      </c>
      <c r="AT40" s="10">
        <v>7.7948221846586105E-2</v>
      </c>
      <c r="AU40" s="10">
        <v>7.8121828715318503E-2</v>
      </c>
      <c r="AV40" s="10">
        <v>9.3260825867342495E-2</v>
      </c>
      <c r="AW40" s="10">
        <v>0.111600344753301</v>
      </c>
      <c r="AX40" s="10">
        <v>0.11743604622234401</v>
      </c>
      <c r="AY40" s="10">
        <v>0.23112065049762001</v>
      </c>
      <c r="AZ40" s="10">
        <v>0.21061872229405801</v>
      </c>
      <c r="BA40" s="10">
        <v>1.20671914785371</v>
      </c>
      <c r="BB40" s="10">
        <v>0.47316692982780401</v>
      </c>
      <c r="BC40" s="10">
        <v>0.92649509809352204</v>
      </c>
      <c r="BD40" s="10">
        <v>1.6992393652417901</v>
      </c>
      <c r="BE40" s="10">
        <v>1.02689990530147</v>
      </c>
      <c r="BF40" s="10">
        <v>1.15826180304812</v>
      </c>
      <c r="BG40" s="10">
        <v>2.4974396800478398</v>
      </c>
      <c r="BH40" s="10">
        <v>1.9890773123910099</v>
      </c>
      <c r="BI40" s="10">
        <v>3.2566512918769499</v>
      </c>
      <c r="BJ40" s="10">
        <v>4.8291616342493997</v>
      </c>
      <c r="BK40" s="10"/>
      <c r="BL40" s="10" t="s">
        <v>70</v>
      </c>
      <c r="BM40" s="10">
        <v>9.3172937891213406E-2</v>
      </c>
      <c r="BN40" s="10">
        <v>0.13891607457361399</v>
      </c>
      <c r="BO40" s="10">
        <v>9.3172937891213406E-2</v>
      </c>
      <c r="BP40" s="10">
        <v>0.13891607457361399</v>
      </c>
      <c r="BQ40" s="10">
        <v>0.28172467648085397</v>
      </c>
      <c r="BR40" s="10">
        <v>0.22628895552526601</v>
      </c>
      <c r="BS40" s="10">
        <v>0.50666551774864499</v>
      </c>
      <c r="BT40" s="10">
        <v>0.41069256400598197</v>
      </c>
      <c r="BU40" s="10">
        <v>0.84977501106664699</v>
      </c>
      <c r="BV40" s="10">
        <v>0.81761039446744699</v>
      </c>
      <c r="BW40" s="10">
        <v>0.69751018661884701</v>
      </c>
      <c r="BX40" s="10">
        <v>1.1546150504091099</v>
      </c>
      <c r="BY40" s="10">
        <v>1.20316024240675</v>
      </c>
      <c r="BZ40" s="10">
        <v>1.11860328877931</v>
      </c>
      <c r="CA40" s="10">
        <v>1.2682185791499601</v>
      </c>
      <c r="CB40" s="10">
        <v>1.53653044874056</v>
      </c>
      <c r="CC40" s="10">
        <v>1.3570401670865599</v>
      </c>
      <c r="CD40" s="10">
        <v>2.1209261393609302</v>
      </c>
      <c r="CE40" s="10">
        <v>3.5464396988125899</v>
      </c>
      <c r="CF40" s="10"/>
      <c r="CG40" s="10" t="s">
        <v>70</v>
      </c>
      <c r="CH40" s="10">
        <v>9.9529203391945806E-2</v>
      </c>
      <c r="CI40" s="10">
        <v>0.16476823537187599</v>
      </c>
      <c r="CJ40" s="10">
        <v>9.9529203391945806E-2</v>
      </c>
      <c r="CK40" s="10">
        <v>0.16476823537187599</v>
      </c>
      <c r="CL40" s="10">
        <v>0.24433921274467901</v>
      </c>
      <c r="CM40" s="10">
        <v>0.30551238645051298</v>
      </c>
      <c r="CN40" s="10">
        <v>0.60838734620264401</v>
      </c>
      <c r="CO40" s="10">
        <v>0.50966265820865297</v>
      </c>
      <c r="CP40" s="10">
        <v>0.62055057384027901</v>
      </c>
      <c r="CQ40" s="10">
        <v>1.2286991830931999</v>
      </c>
      <c r="CR40" s="10">
        <v>0.91459612013369196</v>
      </c>
      <c r="CS40" s="10">
        <v>1.7542189445123699</v>
      </c>
      <c r="CT40" s="10">
        <v>2.0628468068067698</v>
      </c>
      <c r="CU40" s="10">
        <v>1.59577929801285</v>
      </c>
      <c r="CV40" s="10">
        <v>1.93129855680792</v>
      </c>
      <c r="CW40" s="10">
        <v>2.8395353909068799</v>
      </c>
      <c r="CX40" s="10">
        <v>2.3697809611274998</v>
      </c>
      <c r="CY40" s="10">
        <v>3.6537563360086902</v>
      </c>
      <c r="CZ40" s="10">
        <v>5.7140852804241096</v>
      </c>
      <c r="DA40" s="10"/>
      <c r="DB40" s="10" t="s">
        <v>70</v>
      </c>
      <c r="DC40" s="10">
        <v>5.74E-2</v>
      </c>
      <c r="DD40" s="10">
        <v>6.0499999999999998E-2</v>
      </c>
      <c r="DE40" s="10">
        <v>7.1599999999999997E-2</v>
      </c>
      <c r="DF40" s="10">
        <v>7.3400000000000007E-2</v>
      </c>
      <c r="DG40" s="10">
        <v>9.06E-2</v>
      </c>
      <c r="DH40" s="10">
        <v>0.1091</v>
      </c>
      <c r="DI40" s="10">
        <v>0.11849999999999999</v>
      </c>
      <c r="DJ40" s="10">
        <v>0.23319999999999999</v>
      </c>
      <c r="DK40" s="10">
        <v>0.21240000000000001</v>
      </c>
      <c r="DL40" s="10">
        <v>1.2081</v>
      </c>
      <c r="DM40" s="10">
        <v>0.50760000000000005</v>
      </c>
      <c r="DN40" s="10">
        <v>0.93540000000000001</v>
      </c>
      <c r="DO40" s="10">
        <v>1.6698</v>
      </c>
      <c r="DP40" s="10">
        <v>1.0708</v>
      </c>
      <c r="DQ40" s="10">
        <v>1.1823999999999999</v>
      </c>
      <c r="DR40" s="10">
        <v>2.4336000000000002</v>
      </c>
      <c r="DS40" s="10">
        <v>1.9958</v>
      </c>
      <c r="DT40" s="10">
        <v>3.1587000000000001</v>
      </c>
      <c r="DU40" s="10">
        <v>4.7541000000000002</v>
      </c>
    </row>
    <row r="41" spans="1:125" x14ac:dyDescent="0.3">
      <c r="A41" s="10" t="s">
        <v>71</v>
      </c>
      <c r="B41" s="10">
        <v>0</v>
      </c>
      <c r="C41" s="10">
        <v>0</v>
      </c>
      <c r="D41" s="10">
        <v>0</v>
      </c>
      <c r="E41" s="10">
        <v>0</v>
      </c>
      <c r="F41" s="10">
        <v>0</v>
      </c>
      <c r="G41" s="10">
        <v>0</v>
      </c>
      <c r="H41" s="10">
        <v>0</v>
      </c>
      <c r="I41" s="10">
        <v>0.35927313301462299</v>
      </c>
      <c r="J41" s="10">
        <v>0.31368607065899901</v>
      </c>
      <c r="K41" s="10">
        <v>3.2802888756345001</v>
      </c>
      <c r="L41" s="10">
        <v>1.30300600585939</v>
      </c>
      <c r="M41" s="10">
        <v>1.5632340394734101</v>
      </c>
      <c r="N41" s="10">
        <v>5.1774481573725</v>
      </c>
      <c r="O41" s="10">
        <v>2.8698689602530698</v>
      </c>
      <c r="P41" s="10">
        <v>1.4858051461992701</v>
      </c>
      <c r="Q41" s="10">
        <v>7.7470839056466598</v>
      </c>
      <c r="R41" s="10">
        <v>5.0367408676180103</v>
      </c>
      <c r="S41" s="10">
        <v>8.7806724163538092</v>
      </c>
      <c r="T41" s="10">
        <v>9.0883971592859094</v>
      </c>
      <c r="U41" s="10"/>
      <c r="V41" s="10" t="s">
        <v>71</v>
      </c>
      <c r="W41" s="10">
        <v>0</v>
      </c>
      <c r="X41" s="10">
        <v>0</v>
      </c>
      <c r="Y41" s="10">
        <v>0</v>
      </c>
      <c r="Z41" s="10">
        <v>0</v>
      </c>
      <c r="AA41" s="10">
        <v>0</v>
      </c>
      <c r="AB41" s="10">
        <v>0</v>
      </c>
      <c r="AC41" s="10">
        <v>0</v>
      </c>
      <c r="AD41" s="10">
        <v>0.38190000000000002</v>
      </c>
      <c r="AE41" s="10">
        <v>0.33700000000000002</v>
      </c>
      <c r="AF41" s="10">
        <v>3.4735999999999998</v>
      </c>
      <c r="AG41" s="10">
        <v>1.3793</v>
      </c>
      <c r="AH41" s="10">
        <v>1.6681999999999999</v>
      </c>
      <c r="AI41" s="10">
        <v>5.4999000000000002</v>
      </c>
      <c r="AJ41" s="10">
        <v>3.0421999999999998</v>
      </c>
      <c r="AK41" s="10">
        <v>1.5690999999999999</v>
      </c>
      <c r="AL41" s="10">
        <v>7.8010000000000002</v>
      </c>
      <c r="AM41" s="10">
        <v>5.2325999999999997</v>
      </c>
      <c r="AN41" s="10">
        <v>9.1236999999999995</v>
      </c>
      <c r="AO41" s="10">
        <v>9.4499999999999993</v>
      </c>
      <c r="AP41" s="10"/>
      <c r="AQ41" s="10" t="s">
        <v>71</v>
      </c>
      <c r="AR41" s="10">
        <v>0</v>
      </c>
      <c r="AS41" s="10">
        <v>0</v>
      </c>
      <c r="AT41" s="10">
        <v>0</v>
      </c>
      <c r="AU41" s="10">
        <v>0</v>
      </c>
      <c r="AV41" s="10">
        <v>0</v>
      </c>
      <c r="AW41" s="10">
        <v>0</v>
      </c>
      <c r="AX41" s="10">
        <v>0</v>
      </c>
      <c r="AY41" s="10">
        <v>0.44579087831187098</v>
      </c>
      <c r="AZ41" s="10">
        <v>0.40117329327610102</v>
      </c>
      <c r="BA41" s="10">
        <v>3.9442815003849798</v>
      </c>
      <c r="BB41" s="10">
        <v>1.62892093691971</v>
      </c>
      <c r="BC41" s="10">
        <v>1.9869170673248699</v>
      </c>
      <c r="BD41" s="10">
        <v>6.5166201143193296</v>
      </c>
      <c r="BE41" s="10">
        <v>3.5916103305865499</v>
      </c>
      <c r="BF41" s="10">
        <v>1.89403378785303</v>
      </c>
      <c r="BG41" s="10">
        <v>9.1406007393581596</v>
      </c>
      <c r="BH41" s="10">
        <v>6.1397250334876698</v>
      </c>
      <c r="BI41" s="10">
        <v>10.7401011668073</v>
      </c>
      <c r="BJ41" s="10">
        <v>11.2229947166174</v>
      </c>
      <c r="BK41" s="10"/>
      <c r="BL41" s="10" t="s">
        <v>71</v>
      </c>
      <c r="BM41" s="10">
        <v>0.117576073244926</v>
      </c>
      <c r="BN41" s="10">
        <v>0.11149186117569999</v>
      </c>
      <c r="BO41" s="10">
        <v>0.117576073244926</v>
      </c>
      <c r="BP41" s="10">
        <v>0.11149186117569999</v>
      </c>
      <c r="BQ41" s="10">
        <v>0.40878797868754502</v>
      </c>
      <c r="BR41" s="10">
        <v>0.136218227714619</v>
      </c>
      <c r="BS41" s="10">
        <v>0.902048233162552</v>
      </c>
      <c r="BT41" s="10">
        <v>0.44122583939709498</v>
      </c>
      <c r="BU41" s="10">
        <v>0.72819832484931601</v>
      </c>
      <c r="BV41" s="10">
        <v>1.50814971871291</v>
      </c>
      <c r="BW41" s="10">
        <v>0.90177326638003397</v>
      </c>
      <c r="BX41" s="10">
        <v>1.0959233980218701</v>
      </c>
      <c r="BY41" s="10">
        <v>2.1483269822939199</v>
      </c>
      <c r="BZ41" s="10">
        <v>1.2996929267408599</v>
      </c>
      <c r="CA41" s="10">
        <v>1.24661593403255</v>
      </c>
      <c r="CB41" s="10">
        <v>2.0777332405208702</v>
      </c>
      <c r="CC41" s="10">
        <v>1.63306453033169</v>
      </c>
      <c r="CD41" s="10">
        <v>3.13249667973998</v>
      </c>
      <c r="CE41" s="10">
        <v>3.25256216658356</v>
      </c>
      <c r="CF41" s="10"/>
      <c r="CG41" s="10" t="s">
        <v>71</v>
      </c>
      <c r="CH41" s="10">
        <v>0.170194302667352</v>
      </c>
      <c r="CI41" s="10">
        <v>0.197626173322722</v>
      </c>
      <c r="CJ41" s="10">
        <v>0.170194302667352</v>
      </c>
      <c r="CK41" s="10">
        <v>0.197626173322722</v>
      </c>
      <c r="CL41" s="10">
        <v>0.40270352302204399</v>
      </c>
      <c r="CM41" s="10">
        <v>0.25115009430020402</v>
      </c>
      <c r="CN41" s="10">
        <v>1.43755058357967</v>
      </c>
      <c r="CO41" s="10">
        <v>0.68657189121516904</v>
      </c>
      <c r="CP41" s="10">
        <v>0.68651613914494602</v>
      </c>
      <c r="CQ41" s="10">
        <v>3.0690930878984299</v>
      </c>
      <c r="CR41" s="10">
        <v>1.5068735519927201</v>
      </c>
      <c r="CS41" s="10">
        <v>1.83252797999426</v>
      </c>
      <c r="CT41" s="10">
        <v>4.3905207342833696</v>
      </c>
      <c r="CU41" s="10">
        <v>2.5613861082443101</v>
      </c>
      <c r="CV41" s="10">
        <v>2.1241694272313398</v>
      </c>
      <c r="CW41" s="10">
        <v>5.7647553999810803</v>
      </c>
      <c r="CX41" s="10">
        <v>3.9486134905897998</v>
      </c>
      <c r="CY41" s="10">
        <v>5.4282345574847897</v>
      </c>
      <c r="CZ41" s="10">
        <v>5.4503116718017699</v>
      </c>
      <c r="DA41" s="10"/>
      <c r="DB41" s="10" t="s">
        <v>71</v>
      </c>
      <c r="DC41" s="10">
        <v>0</v>
      </c>
      <c r="DD41" s="10">
        <v>0</v>
      </c>
      <c r="DE41" s="10">
        <v>0</v>
      </c>
      <c r="DF41" s="10">
        <v>0</v>
      </c>
      <c r="DG41" s="10">
        <v>0</v>
      </c>
      <c r="DH41" s="10">
        <v>0</v>
      </c>
      <c r="DI41" s="10">
        <v>0</v>
      </c>
      <c r="DJ41" s="10">
        <v>0.4289</v>
      </c>
      <c r="DK41" s="10">
        <v>0.37309999999999999</v>
      </c>
      <c r="DL41" s="10">
        <v>3.7923</v>
      </c>
      <c r="DM41" s="10">
        <v>1.5264</v>
      </c>
      <c r="DN41" s="10">
        <v>1.8399000000000001</v>
      </c>
      <c r="DO41" s="10">
        <v>6.1673999999999998</v>
      </c>
      <c r="DP41" s="10">
        <v>3.2986</v>
      </c>
      <c r="DQ41" s="10">
        <v>1.7394000000000001</v>
      </c>
      <c r="DR41" s="10">
        <v>8.7226999999999997</v>
      </c>
      <c r="DS41" s="10">
        <v>5.8554000000000004</v>
      </c>
      <c r="DT41" s="10">
        <v>10.164199999999999</v>
      </c>
      <c r="DU41" s="10">
        <v>10.400600000000001</v>
      </c>
    </row>
    <row r="42" spans="1:125" x14ac:dyDescent="0.3">
      <c r="A42" s="10" t="s">
        <v>72</v>
      </c>
      <c r="B42" s="10">
        <v>0.19388014306925599</v>
      </c>
      <c r="C42" s="10">
        <v>0.21113921078832701</v>
      </c>
      <c r="D42" s="10">
        <v>0.23710179433792899</v>
      </c>
      <c r="E42" s="10">
        <v>0.24883718217459899</v>
      </c>
      <c r="F42" s="10">
        <v>0.22345523943648199</v>
      </c>
      <c r="G42" s="10">
        <v>0.20809597722437101</v>
      </c>
      <c r="H42" s="10">
        <v>0.251949484078138</v>
      </c>
      <c r="I42" s="10">
        <v>0.37681997640315401</v>
      </c>
      <c r="J42" s="10">
        <v>0.47713440407304702</v>
      </c>
      <c r="K42" s="10">
        <v>1.0494681659937</v>
      </c>
      <c r="L42" s="10">
        <v>0.48328891630917098</v>
      </c>
      <c r="M42" s="10">
        <v>0.96367569426911204</v>
      </c>
      <c r="N42" s="10">
        <v>1.4427104583839401</v>
      </c>
      <c r="O42" s="10">
        <v>0.92176875355605303</v>
      </c>
      <c r="P42" s="10">
        <v>0.84912515092449503</v>
      </c>
      <c r="Q42" s="10">
        <v>1.8486940796401501</v>
      </c>
      <c r="R42" s="10">
        <v>1.39521221812916</v>
      </c>
      <c r="S42" s="10">
        <v>2.0461547544375098</v>
      </c>
      <c r="T42" s="10">
        <v>2.7884434062936698</v>
      </c>
      <c r="U42" s="10"/>
      <c r="V42" s="10" t="s">
        <v>72</v>
      </c>
      <c r="W42" s="10">
        <v>0.2069</v>
      </c>
      <c r="X42" s="10">
        <v>0.22559999999999999</v>
      </c>
      <c r="Y42" s="10">
        <v>0.25540000000000002</v>
      </c>
      <c r="Z42" s="10">
        <v>0.26869999999999999</v>
      </c>
      <c r="AA42" s="10">
        <v>0.2424</v>
      </c>
      <c r="AB42" s="10">
        <v>0.2248</v>
      </c>
      <c r="AC42" s="10">
        <v>0.27729999999999999</v>
      </c>
      <c r="AD42" s="10">
        <v>0.40629999999999999</v>
      </c>
      <c r="AE42" s="10">
        <v>0.51949999999999996</v>
      </c>
      <c r="AF42" s="10">
        <v>1.1443000000000001</v>
      </c>
      <c r="AG42" s="10">
        <v>0.52429999999999999</v>
      </c>
      <c r="AH42" s="10">
        <v>1.0434000000000001</v>
      </c>
      <c r="AI42" s="10">
        <v>1.5851999999999999</v>
      </c>
      <c r="AJ42" s="10">
        <v>0.99629999999999996</v>
      </c>
      <c r="AK42" s="10">
        <v>0.92730000000000001</v>
      </c>
      <c r="AL42" s="10">
        <v>2.0259</v>
      </c>
      <c r="AM42" s="10">
        <v>1.5268999999999999</v>
      </c>
      <c r="AN42" s="10">
        <v>2.2347000000000001</v>
      </c>
      <c r="AO42" s="10">
        <v>3.0522</v>
      </c>
      <c r="AP42" s="10"/>
      <c r="AQ42" s="10" t="s">
        <v>72</v>
      </c>
      <c r="AR42" s="10">
        <v>0.22887271721374899</v>
      </c>
      <c r="AS42" s="10">
        <v>0.249509332949747</v>
      </c>
      <c r="AT42" s="10">
        <v>0.29480974153773998</v>
      </c>
      <c r="AU42" s="10">
        <v>0.29742855572677401</v>
      </c>
      <c r="AV42" s="10">
        <v>0.27821402105988802</v>
      </c>
      <c r="AW42" s="10">
        <v>0.257429745446215</v>
      </c>
      <c r="AX42" s="10">
        <v>0.31942496356953898</v>
      </c>
      <c r="AY42" s="10">
        <v>0.46863555050552702</v>
      </c>
      <c r="AZ42" s="10">
        <v>0.63938382816352102</v>
      </c>
      <c r="BA42" s="10">
        <v>1.359694366187</v>
      </c>
      <c r="BB42" s="10">
        <v>0.60031033632086095</v>
      </c>
      <c r="BC42" s="10">
        <v>1.2665499638225699</v>
      </c>
      <c r="BD42" s="10">
        <v>1.8830537320687</v>
      </c>
      <c r="BE42" s="10">
        <v>1.17119511188023</v>
      </c>
      <c r="BF42" s="10">
        <v>1.0804286524400999</v>
      </c>
      <c r="BG42" s="10">
        <v>2.4136373145915901</v>
      </c>
      <c r="BH42" s="10">
        <v>1.78160611970294</v>
      </c>
      <c r="BI42" s="10">
        <v>2.6198306856124902</v>
      </c>
      <c r="BJ42" s="10">
        <v>3.50840023343989</v>
      </c>
      <c r="BK42" s="10"/>
      <c r="BL42" s="10" t="s">
        <v>72</v>
      </c>
      <c r="BM42" s="10">
        <v>0.24195436113016999</v>
      </c>
      <c r="BN42" s="10">
        <v>0.291205852704152</v>
      </c>
      <c r="BO42" s="10">
        <v>0.24195436113016999</v>
      </c>
      <c r="BP42" s="10">
        <v>0.291205852704152</v>
      </c>
      <c r="BQ42" s="10">
        <v>0.377955429371856</v>
      </c>
      <c r="BR42" s="10">
        <v>0.245457022833902</v>
      </c>
      <c r="BS42" s="10">
        <v>0.57270476389767799</v>
      </c>
      <c r="BT42" s="10">
        <v>0.38317675164731002</v>
      </c>
      <c r="BU42" s="10">
        <v>0.589316439879639</v>
      </c>
      <c r="BV42" s="10">
        <v>0.87358078746719503</v>
      </c>
      <c r="BW42" s="10">
        <v>0.59985443751449996</v>
      </c>
      <c r="BX42" s="10">
        <v>0.83607851691514101</v>
      </c>
      <c r="BY42" s="10">
        <v>1.2167397884396101</v>
      </c>
      <c r="BZ42" s="10">
        <v>0.85365432283218501</v>
      </c>
      <c r="CA42" s="10">
        <v>1.1060229474936201</v>
      </c>
      <c r="CB42" s="10">
        <v>1.3589798689788399</v>
      </c>
      <c r="CC42" s="10">
        <v>1.17418516097115</v>
      </c>
      <c r="CD42" s="10">
        <v>1.76007515884185</v>
      </c>
      <c r="CE42" s="10">
        <v>2.7841892257751302</v>
      </c>
      <c r="CF42" s="10"/>
      <c r="CG42" s="10" t="s">
        <v>72</v>
      </c>
      <c r="CH42" s="10">
        <v>0.28009448421071798</v>
      </c>
      <c r="CI42" s="10">
        <v>0.35964161043445497</v>
      </c>
      <c r="CJ42" s="10">
        <v>0.28009448421071798</v>
      </c>
      <c r="CK42" s="10">
        <v>0.35964161043445497</v>
      </c>
      <c r="CL42" s="10">
        <v>0.35241800588134797</v>
      </c>
      <c r="CM42" s="10">
        <v>0.32689960039089599</v>
      </c>
      <c r="CN42" s="10">
        <v>0.67585989798794099</v>
      </c>
      <c r="CO42" s="10">
        <v>0.48995035092580602</v>
      </c>
      <c r="CP42" s="10">
        <v>0.487042069920127</v>
      </c>
      <c r="CQ42" s="10">
        <v>1.17074329287288</v>
      </c>
      <c r="CR42" s="10">
        <v>0.77526939114069304</v>
      </c>
      <c r="CS42" s="10">
        <v>1.06258161388657</v>
      </c>
      <c r="CT42" s="10">
        <v>1.70232473027387</v>
      </c>
      <c r="CU42" s="10">
        <v>1.0955929719676301</v>
      </c>
      <c r="CV42" s="10">
        <v>1.29497501772121</v>
      </c>
      <c r="CW42" s="10">
        <v>1.9666369088163</v>
      </c>
      <c r="CX42" s="10">
        <v>1.65461470191099</v>
      </c>
      <c r="CY42" s="10">
        <v>2.33802041907333</v>
      </c>
      <c r="CZ42" s="10">
        <v>3.54956849158095</v>
      </c>
      <c r="DA42" s="10"/>
      <c r="DB42" s="10" t="s">
        <v>72</v>
      </c>
      <c r="DC42" s="10">
        <v>0.2029</v>
      </c>
      <c r="DD42" s="10">
        <v>0.2198</v>
      </c>
      <c r="DE42" s="10">
        <v>0.26400000000000001</v>
      </c>
      <c r="DF42" s="10">
        <v>0.26590000000000003</v>
      </c>
      <c r="DG42" s="10">
        <v>0.2354</v>
      </c>
      <c r="DH42" s="10">
        <v>0.22389999999999999</v>
      </c>
      <c r="DI42" s="10">
        <v>0.2697</v>
      </c>
      <c r="DJ42" s="10">
        <v>0.41520000000000001</v>
      </c>
      <c r="DK42" s="10">
        <v>0.52880000000000005</v>
      </c>
      <c r="DL42" s="10">
        <v>1.2545999999999999</v>
      </c>
      <c r="DM42" s="10">
        <v>0.54210000000000003</v>
      </c>
      <c r="DN42" s="10">
        <v>1.1404000000000001</v>
      </c>
      <c r="DO42" s="10">
        <v>1.6640999999999999</v>
      </c>
      <c r="DP42" s="10">
        <v>1.0498000000000001</v>
      </c>
      <c r="DQ42" s="10">
        <v>0.94350000000000001</v>
      </c>
      <c r="DR42" s="10">
        <v>2.0621</v>
      </c>
      <c r="DS42" s="10">
        <v>1.5669</v>
      </c>
      <c r="DT42" s="10">
        <v>2.2440000000000002</v>
      </c>
      <c r="DU42" s="10">
        <v>3.0602999999999998</v>
      </c>
    </row>
    <row r="50" spans="86:125" x14ac:dyDescent="0.3">
      <c r="CH50" s="10" t="s">
        <v>87</v>
      </c>
      <c r="CI50" s="10"/>
      <c r="CJ50" s="10"/>
      <c r="CK50" s="10"/>
      <c r="CL50" s="10"/>
      <c r="CM50" s="10"/>
      <c r="CN50" s="10"/>
      <c r="CO50" s="10"/>
      <c r="CP50" s="10"/>
      <c r="CQ50" s="10"/>
      <c r="CR50" s="10"/>
      <c r="CS50" s="10"/>
      <c r="CT50" s="10"/>
      <c r="CU50" s="10"/>
      <c r="CV50" s="10"/>
      <c r="CW50" s="10"/>
      <c r="CX50" s="10"/>
      <c r="CY50" s="10"/>
      <c r="CZ50" s="10"/>
      <c r="DA50" s="10"/>
      <c r="DB50" s="10"/>
      <c r="DC50" s="10" t="s">
        <v>88</v>
      </c>
      <c r="DD50" s="10"/>
      <c r="DE50" s="10"/>
      <c r="DF50" s="10"/>
      <c r="DG50" s="10"/>
      <c r="DH50" s="10"/>
      <c r="DI50" s="10"/>
      <c r="DJ50" s="10"/>
      <c r="DK50" s="10"/>
      <c r="DL50" s="10"/>
      <c r="DM50" s="10"/>
      <c r="DN50" s="10"/>
      <c r="DO50" s="10"/>
      <c r="DP50" s="10"/>
      <c r="DQ50" s="10"/>
      <c r="DR50" s="10"/>
      <c r="DS50" s="10"/>
      <c r="DT50" s="10"/>
      <c r="DU50" s="10"/>
    </row>
    <row r="51" spans="86:125" x14ac:dyDescent="0.3">
      <c r="CH51" s="3">
        <v>0.68</v>
      </c>
      <c r="CI51" s="3">
        <v>0.7</v>
      </c>
      <c r="CJ51" s="3">
        <v>0.68</v>
      </c>
      <c r="CK51" s="3">
        <v>0.7</v>
      </c>
      <c r="CL51" s="3">
        <v>0.66</v>
      </c>
      <c r="CM51" s="3">
        <v>0.66</v>
      </c>
      <c r="CN51" s="3">
        <v>0.69</v>
      </c>
      <c r="CO51" s="3">
        <v>0.68</v>
      </c>
      <c r="CP51" s="3">
        <v>0.59</v>
      </c>
      <c r="CQ51" s="3">
        <v>0.74</v>
      </c>
      <c r="CR51" s="3">
        <v>0.76</v>
      </c>
      <c r="CS51" s="3">
        <v>0.74</v>
      </c>
      <c r="CT51" s="3">
        <v>0.7</v>
      </c>
      <c r="CU51" s="3">
        <v>0.73</v>
      </c>
      <c r="CV51" s="3">
        <v>0.75</v>
      </c>
      <c r="CW51" s="3">
        <v>0.68</v>
      </c>
      <c r="CX51" s="3">
        <v>0.71</v>
      </c>
      <c r="CY51" s="3">
        <v>0.68</v>
      </c>
      <c r="CZ51" s="3">
        <v>0.72</v>
      </c>
      <c r="DA51" s="10"/>
      <c r="DB51" s="10"/>
      <c r="DC51" s="3">
        <v>0.73</v>
      </c>
      <c r="DD51" s="3">
        <v>0.73</v>
      </c>
      <c r="DE51" s="3">
        <v>0.73</v>
      </c>
      <c r="DF51" s="3">
        <v>0.73</v>
      </c>
      <c r="DG51" s="3">
        <v>0.71</v>
      </c>
      <c r="DH51" s="3">
        <v>0.69</v>
      </c>
      <c r="DI51" s="3">
        <v>0.74</v>
      </c>
      <c r="DJ51" s="3">
        <v>0.73</v>
      </c>
      <c r="DK51" s="3">
        <v>0.68</v>
      </c>
      <c r="DL51" s="3">
        <v>0.78</v>
      </c>
      <c r="DM51" s="3">
        <v>0.81</v>
      </c>
      <c r="DN51" s="3">
        <v>0.81</v>
      </c>
      <c r="DO51" s="3">
        <v>0.76</v>
      </c>
      <c r="DP51" s="3">
        <v>0.8</v>
      </c>
      <c r="DQ51" s="3">
        <v>0.81</v>
      </c>
      <c r="DR51" s="3">
        <v>0.76</v>
      </c>
      <c r="DS51" s="3">
        <v>0.79</v>
      </c>
      <c r="DT51" s="3">
        <v>0.74</v>
      </c>
      <c r="DU51" s="3">
        <v>0.8</v>
      </c>
    </row>
    <row r="52" spans="86:125" x14ac:dyDescent="0.3">
      <c r="CH52" s="3">
        <v>0.6</v>
      </c>
      <c r="CI52" s="3">
        <v>0.6</v>
      </c>
      <c r="CJ52" s="3">
        <v>0.6</v>
      </c>
      <c r="CK52" s="3">
        <v>0.6</v>
      </c>
      <c r="CL52" s="3">
        <v>0.57999999999999996</v>
      </c>
      <c r="CM52" s="3">
        <v>0.54</v>
      </c>
      <c r="CN52" s="3">
        <v>0.56000000000000005</v>
      </c>
      <c r="CO52" s="3">
        <v>0.55000000000000004</v>
      </c>
      <c r="CP52" s="3">
        <v>0.55000000000000004</v>
      </c>
      <c r="CQ52" s="3">
        <v>0.55000000000000004</v>
      </c>
      <c r="CR52" s="3">
        <v>0.54</v>
      </c>
      <c r="CS52" s="3">
        <v>0.54</v>
      </c>
      <c r="CT52" s="3">
        <v>0.56999999999999995</v>
      </c>
      <c r="CU52" s="3">
        <v>0.52</v>
      </c>
      <c r="CV52" s="3">
        <v>0.54</v>
      </c>
      <c r="CW52" s="3">
        <v>0.56999999999999995</v>
      </c>
      <c r="CX52" s="3">
        <v>0.52</v>
      </c>
      <c r="CY52" s="3">
        <v>0.56999999999999995</v>
      </c>
      <c r="CZ52" s="3">
        <v>0.56999999999999995</v>
      </c>
      <c r="DA52" s="10"/>
      <c r="DB52" s="10"/>
      <c r="DC52" s="3">
        <v>0.64</v>
      </c>
      <c r="DD52" s="3">
        <v>0.56000000000000005</v>
      </c>
      <c r="DE52" s="3">
        <v>0.64</v>
      </c>
      <c r="DF52" s="3">
        <v>0.56000000000000005</v>
      </c>
      <c r="DG52" s="3">
        <v>0.6</v>
      </c>
      <c r="DH52" s="3">
        <v>0.56000000000000005</v>
      </c>
      <c r="DI52" s="3">
        <v>0.6</v>
      </c>
      <c r="DJ52" s="3">
        <v>0.56000000000000005</v>
      </c>
      <c r="DK52" s="3">
        <v>0.54</v>
      </c>
      <c r="DL52" s="3">
        <v>0.56999999999999995</v>
      </c>
      <c r="DM52" s="3">
        <v>0.53</v>
      </c>
      <c r="DN52" s="3">
        <v>0.55000000000000004</v>
      </c>
      <c r="DO52" s="3">
        <v>0.59</v>
      </c>
      <c r="DP52" s="3">
        <v>0.52</v>
      </c>
      <c r="DQ52" s="3">
        <v>0.55000000000000004</v>
      </c>
      <c r="DR52" s="3">
        <v>0.56999999999999995</v>
      </c>
      <c r="DS52" s="3">
        <v>0.52</v>
      </c>
      <c r="DT52" s="3">
        <v>0.56000000000000005</v>
      </c>
      <c r="DU52" s="3">
        <v>0.56000000000000005</v>
      </c>
    </row>
    <row r="53" spans="86:125" x14ac:dyDescent="0.3">
      <c r="CH53" s="3">
        <v>0.55000000000000004</v>
      </c>
      <c r="CI53" s="3">
        <v>0.53</v>
      </c>
      <c r="CJ53" s="3">
        <v>0.55000000000000004</v>
      </c>
      <c r="CK53" s="3">
        <v>0.53</v>
      </c>
      <c r="CL53" s="3">
        <v>0.53</v>
      </c>
      <c r="CM53" s="3">
        <v>0.52</v>
      </c>
      <c r="CN53" s="3">
        <v>0.53</v>
      </c>
      <c r="CO53" s="3">
        <v>0.54</v>
      </c>
      <c r="CP53" s="3">
        <v>0.54</v>
      </c>
      <c r="CQ53" s="3">
        <v>0.53</v>
      </c>
      <c r="CR53" s="3">
        <v>0.53</v>
      </c>
      <c r="CS53" s="3">
        <v>0.52</v>
      </c>
      <c r="CT53" s="3">
        <v>0.5</v>
      </c>
      <c r="CU53" s="3">
        <v>0.51</v>
      </c>
      <c r="CV53" s="3">
        <v>0.51</v>
      </c>
      <c r="CW53" s="3">
        <v>0.5</v>
      </c>
      <c r="CX53" s="3">
        <v>0.51</v>
      </c>
      <c r="CY53" s="3">
        <v>0.5</v>
      </c>
      <c r="CZ53" s="3">
        <v>0.5</v>
      </c>
      <c r="DA53" s="10"/>
      <c r="DB53" s="10"/>
      <c r="DC53" s="3">
        <v>0.64</v>
      </c>
      <c r="DD53" s="3">
        <v>0.65</v>
      </c>
      <c r="DE53" s="3">
        <v>0.64</v>
      </c>
      <c r="DF53" s="3">
        <v>0.65</v>
      </c>
      <c r="DG53" s="3">
        <v>0.62</v>
      </c>
      <c r="DH53" s="3">
        <v>0.6</v>
      </c>
      <c r="DI53" s="3">
        <v>0.63</v>
      </c>
      <c r="DJ53" s="3">
        <v>0.65</v>
      </c>
      <c r="DK53" s="3">
        <v>0.64</v>
      </c>
      <c r="DL53" s="3">
        <v>0.62</v>
      </c>
      <c r="DM53" s="3">
        <v>0.64</v>
      </c>
      <c r="DN53" s="3">
        <v>0.62</v>
      </c>
      <c r="DO53" s="3">
        <v>0.6</v>
      </c>
      <c r="DP53" s="3">
        <v>0.61</v>
      </c>
      <c r="DQ53" s="3">
        <v>0.6</v>
      </c>
      <c r="DR53" s="3">
        <v>0.59</v>
      </c>
      <c r="DS53" s="3">
        <v>0.61</v>
      </c>
      <c r="DT53" s="3">
        <v>0.56999999999999995</v>
      </c>
      <c r="DU53" s="3">
        <v>0.57999999999999996</v>
      </c>
    </row>
    <row r="54" spans="86:125" x14ac:dyDescent="0.3">
      <c r="CH54" s="3">
        <v>0.52</v>
      </c>
      <c r="CI54" s="3">
        <v>0.56999999999999995</v>
      </c>
      <c r="CJ54" s="3">
        <v>0.52</v>
      </c>
      <c r="CK54" s="3">
        <v>0.56999999999999995</v>
      </c>
      <c r="CL54" s="3">
        <v>0.5</v>
      </c>
      <c r="CM54" s="3">
        <v>0.56000000000000005</v>
      </c>
      <c r="CN54" s="3">
        <v>0.53</v>
      </c>
      <c r="CO54" s="3">
        <v>0.56000000000000005</v>
      </c>
      <c r="CP54" s="3">
        <v>0.48</v>
      </c>
      <c r="CQ54" s="3">
        <v>0.51</v>
      </c>
      <c r="CR54" s="3">
        <v>0.52</v>
      </c>
      <c r="CS54" s="3">
        <v>0.49</v>
      </c>
      <c r="CT54" s="3">
        <v>0.51</v>
      </c>
      <c r="CU54" s="3">
        <v>0.51</v>
      </c>
      <c r="CV54" s="3">
        <v>0.49</v>
      </c>
      <c r="CW54" s="3">
        <v>0.52</v>
      </c>
      <c r="CX54" s="3">
        <v>0.51</v>
      </c>
      <c r="CY54" s="3">
        <v>0.49</v>
      </c>
      <c r="CZ54" s="3">
        <v>0.51</v>
      </c>
      <c r="DA54" s="10"/>
      <c r="DB54" s="10"/>
      <c r="DC54" s="3">
        <v>0.57999999999999996</v>
      </c>
      <c r="DD54" s="3">
        <v>0.62</v>
      </c>
      <c r="DE54" s="3">
        <v>0.57999999999999996</v>
      </c>
      <c r="DF54" s="3">
        <v>0.62</v>
      </c>
      <c r="DG54" s="3">
        <v>0.56999999999999995</v>
      </c>
      <c r="DH54" s="3">
        <v>0.62</v>
      </c>
      <c r="DI54" s="3">
        <v>0.6</v>
      </c>
      <c r="DJ54" s="3">
        <v>0.64</v>
      </c>
      <c r="DK54" s="3">
        <v>0.54</v>
      </c>
      <c r="DL54" s="3">
        <v>0.57999999999999996</v>
      </c>
      <c r="DM54" s="3">
        <v>0.6</v>
      </c>
      <c r="DN54" s="3">
        <v>0.57999999999999996</v>
      </c>
      <c r="DO54" s="3">
        <v>0.6</v>
      </c>
      <c r="DP54" s="3">
        <v>0.61</v>
      </c>
      <c r="DQ54" s="3">
        <v>0.57999999999999996</v>
      </c>
      <c r="DR54" s="3">
        <v>0.61</v>
      </c>
      <c r="DS54" s="3">
        <v>0.61</v>
      </c>
      <c r="DT54" s="3">
        <v>0.56999999999999995</v>
      </c>
      <c r="DU54" s="3">
        <v>0.61</v>
      </c>
    </row>
    <row r="55" spans="86:125" x14ac:dyDescent="0.3">
      <c r="CH55" s="3">
        <v>0.63</v>
      </c>
      <c r="CI55" s="3">
        <v>0.64</v>
      </c>
      <c r="CJ55" s="3">
        <v>0.63</v>
      </c>
      <c r="CK55" s="3">
        <v>0.64</v>
      </c>
      <c r="CL55" s="3">
        <v>0.6</v>
      </c>
      <c r="CM55" s="3">
        <v>0.6</v>
      </c>
      <c r="CN55" s="3">
        <v>0.6</v>
      </c>
      <c r="CO55" s="3">
        <v>0.61</v>
      </c>
      <c r="CP55" s="3">
        <v>0.57999999999999996</v>
      </c>
      <c r="CQ55" s="3">
        <v>0.62</v>
      </c>
      <c r="CR55" s="3">
        <v>0.56999999999999995</v>
      </c>
      <c r="CS55" s="3">
        <v>0.61</v>
      </c>
      <c r="CT55" s="3">
        <v>0.63</v>
      </c>
      <c r="CU55" s="3">
        <v>0.6</v>
      </c>
      <c r="CV55" s="3">
        <v>0.64</v>
      </c>
      <c r="CW55" s="3">
        <v>0.65</v>
      </c>
      <c r="CX55" s="3">
        <v>0.62</v>
      </c>
      <c r="CY55" s="3">
        <v>0.67</v>
      </c>
      <c r="CZ55" s="3">
        <v>0.7</v>
      </c>
      <c r="DA55" s="10"/>
      <c r="DB55" s="10"/>
      <c r="DC55" s="3">
        <v>0.62</v>
      </c>
      <c r="DD55" s="3">
        <v>0.62</v>
      </c>
      <c r="DE55" s="3">
        <v>0.62</v>
      </c>
      <c r="DF55" s="3">
        <v>0.62</v>
      </c>
      <c r="DG55" s="3">
        <v>0.57999999999999996</v>
      </c>
      <c r="DH55" s="3">
        <v>0.61</v>
      </c>
      <c r="DI55" s="3">
        <v>0.6</v>
      </c>
      <c r="DJ55" s="3">
        <v>0.6</v>
      </c>
      <c r="DK55" s="3">
        <v>0.61</v>
      </c>
      <c r="DL55" s="3">
        <v>0.57999999999999996</v>
      </c>
      <c r="DM55" s="3">
        <v>0.55000000000000004</v>
      </c>
      <c r="DN55" s="3">
        <v>0.6</v>
      </c>
      <c r="DO55" s="3">
        <v>0.62</v>
      </c>
      <c r="DP55" s="3">
        <v>0.57999999999999996</v>
      </c>
      <c r="DQ55" s="3">
        <v>0.6</v>
      </c>
      <c r="DR55" s="3">
        <v>0.63</v>
      </c>
      <c r="DS55" s="3">
        <v>0.6</v>
      </c>
      <c r="DT55" s="3">
        <v>0.65</v>
      </c>
      <c r="DU55" s="3">
        <v>0.68</v>
      </c>
    </row>
    <row r="56" spans="86:125" x14ac:dyDescent="0.3">
      <c r="CH56" s="3">
        <v>0.51</v>
      </c>
      <c r="CI56" s="3">
        <v>0.54</v>
      </c>
      <c r="CJ56" s="3">
        <v>0.51</v>
      </c>
      <c r="CK56" s="3">
        <v>0.54</v>
      </c>
      <c r="CL56" s="3">
        <v>0.49</v>
      </c>
      <c r="CM56" s="3">
        <v>0.55000000000000004</v>
      </c>
      <c r="CN56" s="3">
        <v>0.51</v>
      </c>
      <c r="CO56" s="3">
        <v>0.55000000000000004</v>
      </c>
      <c r="CP56" s="3">
        <v>0.53</v>
      </c>
      <c r="CQ56" s="3">
        <v>0.51</v>
      </c>
      <c r="CR56" s="3">
        <v>0.55000000000000004</v>
      </c>
      <c r="CS56" s="3">
        <v>0.54</v>
      </c>
      <c r="CT56" s="3">
        <v>0.5</v>
      </c>
      <c r="CU56" s="3">
        <v>0.54</v>
      </c>
      <c r="CV56" s="3">
        <v>0.55000000000000004</v>
      </c>
      <c r="CW56" s="3">
        <v>0.5</v>
      </c>
      <c r="CX56" s="3">
        <v>0.51</v>
      </c>
      <c r="CY56" s="3">
        <v>0.48</v>
      </c>
      <c r="CZ56" s="3">
        <v>0.5</v>
      </c>
      <c r="DA56" s="10"/>
      <c r="DB56" s="10"/>
      <c r="DC56" s="3">
        <v>0.52</v>
      </c>
      <c r="DD56" s="3">
        <v>0.57999999999999996</v>
      </c>
      <c r="DE56" s="3">
        <v>0.52</v>
      </c>
      <c r="DF56" s="3">
        <v>0.57999999999999996</v>
      </c>
      <c r="DG56" s="3">
        <v>0.53</v>
      </c>
      <c r="DH56" s="3">
        <v>0.57999999999999996</v>
      </c>
      <c r="DI56" s="3">
        <v>0.54</v>
      </c>
      <c r="DJ56" s="3">
        <v>0.62</v>
      </c>
      <c r="DK56" s="3">
        <v>0.6</v>
      </c>
      <c r="DL56" s="3">
        <v>0.55000000000000004</v>
      </c>
      <c r="DM56" s="3">
        <v>0.6</v>
      </c>
      <c r="DN56" s="3">
        <v>0.6</v>
      </c>
      <c r="DO56" s="3">
        <v>0.55000000000000004</v>
      </c>
      <c r="DP56" s="3">
        <v>0.59</v>
      </c>
      <c r="DQ56" s="3">
        <v>0.61</v>
      </c>
      <c r="DR56" s="3">
        <v>0.55000000000000004</v>
      </c>
      <c r="DS56" s="3">
        <v>0.57999999999999996</v>
      </c>
      <c r="DT56" s="3">
        <v>0.53</v>
      </c>
      <c r="DU56" s="3">
        <v>0.53</v>
      </c>
    </row>
    <row r="57" spans="86:125" x14ac:dyDescent="0.3">
      <c r="CH57" s="3">
        <v>0.39</v>
      </c>
      <c r="CI57" s="3">
        <v>0.47</v>
      </c>
      <c r="CJ57" s="3">
        <v>0.39</v>
      </c>
      <c r="CK57" s="3">
        <v>0.47</v>
      </c>
      <c r="CL57" s="3">
        <v>0.38</v>
      </c>
      <c r="CM57" s="3">
        <v>0.43</v>
      </c>
      <c r="CN57" s="3">
        <v>0.38</v>
      </c>
      <c r="CO57" s="3">
        <v>0.42</v>
      </c>
      <c r="CP57" s="3">
        <v>0.4</v>
      </c>
      <c r="CQ57" s="3">
        <v>0.37</v>
      </c>
      <c r="CR57" s="3">
        <v>0.4</v>
      </c>
      <c r="CS57" s="3">
        <v>0.38</v>
      </c>
      <c r="CT57" s="3">
        <v>0.36</v>
      </c>
      <c r="CU57" s="3">
        <v>0.4</v>
      </c>
      <c r="CV57" s="3">
        <v>0.36</v>
      </c>
      <c r="CW57" s="3">
        <v>0.36</v>
      </c>
      <c r="CX57" s="3">
        <v>0.37</v>
      </c>
      <c r="CY57" s="3">
        <v>0.36</v>
      </c>
      <c r="CZ57" s="3">
        <v>0.37</v>
      </c>
      <c r="DA57" s="10"/>
      <c r="DB57" s="10"/>
      <c r="DC57" s="3">
        <v>0.46</v>
      </c>
      <c r="DD57" s="3">
        <v>0.53</v>
      </c>
      <c r="DE57" s="3">
        <v>0.46</v>
      </c>
      <c r="DF57" s="3">
        <v>0.53</v>
      </c>
      <c r="DG57" s="3">
        <v>0.47</v>
      </c>
      <c r="DH57" s="3">
        <v>0.53</v>
      </c>
      <c r="DI57" s="3">
        <v>0.49</v>
      </c>
      <c r="DJ57" s="3">
        <v>0.52</v>
      </c>
      <c r="DK57" s="3">
        <v>0.5</v>
      </c>
      <c r="DL57" s="3">
        <v>0.49</v>
      </c>
      <c r="DM57" s="3">
        <v>0.5</v>
      </c>
      <c r="DN57" s="3">
        <v>0.49</v>
      </c>
      <c r="DO57" s="3">
        <v>0.5</v>
      </c>
      <c r="DP57" s="3">
        <v>0.5</v>
      </c>
      <c r="DQ57" s="3">
        <v>0.5</v>
      </c>
      <c r="DR57" s="3">
        <v>0.49</v>
      </c>
      <c r="DS57" s="3">
        <v>0.5</v>
      </c>
      <c r="DT57" s="3">
        <v>0.47</v>
      </c>
      <c r="DU57" s="3">
        <v>0.51</v>
      </c>
    </row>
    <row r="58" spans="86:125" x14ac:dyDescent="0.3">
      <c r="CH58" s="3">
        <v>0.38</v>
      </c>
      <c r="CI58" s="3">
        <v>0.42</v>
      </c>
      <c r="CJ58" s="3">
        <v>0.38</v>
      </c>
      <c r="CK58" s="3">
        <v>0.42</v>
      </c>
      <c r="CL58" s="3">
        <v>0.4</v>
      </c>
      <c r="CM58" s="3">
        <v>0.42</v>
      </c>
      <c r="CN58" s="3">
        <v>0.43</v>
      </c>
      <c r="CO58" s="3">
        <v>0.44</v>
      </c>
      <c r="CP58" s="3">
        <v>0.43</v>
      </c>
      <c r="CQ58" s="3">
        <v>0.44</v>
      </c>
      <c r="CR58" s="3">
        <v>0.43</v>
      </c>
      <c r="CS58" s="3">
        <v>0.46</v>
      </c>
      <c r="CT58" s="3">
        <v>0.49</v>
      </c>
      <c r="CU58" s="3">
        <v>0.47</v>
      </c>
      <c r="CV58" s="3">
        <v>0.48</v>
      </c>
      <c r="CW58" s="3">
        <v>0.54</v>
      </c>
      <c r="CX58" s="3">
        <v>0.51</v>
      </c>
      <c r="CY58" s="3">
        <v>0.56999999999999995</v>
      </c>
      <c r="CZ58" s="3">
        <v>0.56999999999999995</v>
      </c>
      <c r="DA58" s="10"/>
      <c r="DB58" s="10"/>
      <c r="DC58" s="3">
        <v>0.51</v>
      </c>
      <c r="DD58" s="3">
        <v>0.52</v>
      </c>
      <c r="DE58" s="3">
        <v>0.51</v>
      </c>
      <c r="DF58" s="3">
        <v>0.52</v>
      </c>
      <c r="DG58" s="3">
        <v>0.56000000000000005</v>
      </c>
      <c r="DH58" s="3">
        <v>0.57999999999999996</v>
      </c>
      <c r="DI58" s="3">
        <v>0.56999999999999995</v>
      </c>
      <c r="DJ58" s="3">
        <v>0.59</v>
      </c>
      <c r="DK58" s="3">
        <v>0.63</v>
      </c>
      <c r="DL58" s="3">
        <v>0.57999999999999996</v>
      </c>
      <c r="DM58" s="3">
        <v>0.6</v>
      </c>
      <c r="DN58" s="3">
        <v>0.63</v>
      </c>
      <c r="DO58" s="3">
        <v>0.6</v>
      </c>
      <c r="DP58" s="3">
        <v>0.61</v>
      </c>
      <c r="DQ58" s="3">
        <v>0.65</v>
      </c>
      <c r="DR58" s="3">
        <v>0.66</v>
      </c>
      <c r="DS58" s="3">
        <v>0.66</v>
      </c>
      <c r="DT58" s="3">
        <v>0.67</v>
      </c>
      <c r="DU58" s="3">
        <v>0.67</v>
      </c>
    </row>
    <row r="59" spans="86:125" x14ac:dyDescent="0.3">
      <c r="CH59" s="3">
        <v>0.56000000000000005</v>
      </c>
      <c r="CI59" s="3">
        <v>0.56999999999999995</v>
      </c>
      <c r="CJ59" s="3">
        <v>0.56000000000000005</v>
      </c>
      <c r="CK59" s="3">
        <v>0.56999999999999995</v>
      </c>
      <c r="CL59" s="3">
        <v>0.5</v>
      </c>
      <c r="CM59" s="3">
        <v>0.52</v>
      </c>
      <c r="CN59" s="3">
        <v>0.5</v>
      </c>
      <c r="CO59" s="3">
        <v>0.54</v>
      </c>
      <c r="CP59" s="3">
        <v>0.53</v>
      </c>
      <c r="CQ59" s="3">
        <v>0.53</v>
      </c>
      <c r="CR59" s="3">
        <v>0.52</v>
      </c>
      <c r="CS59" s="3">
        <v>0.54</v>
      </c>
      <c r="CT59" s="3">
        <v>0.51</v>
      </c>
      <c r="CU59" s="3">
        <v>0.51</v>
      </c>
      <c r="CV59" s="3">
        <v>0.5</v>
      </c>
      <c r="CW59" s="3">
        <v>0.5</v>
      </c>
      <c r="CX59" s="3">
        <v>0.5</v>
      </c>
      <c r="CY59" s="3">
        <v>0.5</v>
      </c>
      <c r="CZ59" s="3">
        <v>0.46</v>
      </c>
      <c r="DA59" s="10"/>
      <c r="DB59" s="10"/>
      <c r="DC59" s="3">
        <v>0.62</v>
      </c>
      <c r="DD59" s="3">
        <v>0.61</v>
      </c>
      <c r="DE59" s="3">
        <v>0.62</v>
      </c>
      <c r="DF59" s="3">
        <v>0.61</v>
      </c>
      <c r="DG59" s="3">
        <v>0.55000000000000004</v>
      </c>
      <c r="DH59" s="3">
        <v>0.56999999999999995</v>
      </c>
      <c r="DI59" s="3">
        <v>0.56000000000000005</v>
      </c>
      <c r="DJ59" s="3">
        <v>0.61</v>
      </c>
      <c r="DK59" s="3">
        <v>0.59</v>
      </c>
      <c r="DL59" s="3">
        <v>0.57999999999999996</v>
      </c>
      <c r="DM59" s="3">
        <v>0.56999999999999995</v>
      </c>
      <c r="DN59" s="3">
        <v>0.61</v>
      </c>
      <c r="DO59" s="3">
        <v>0.56999999999999995</v>
      </c>
      <c r="DP59" s="3">
        <v>0.56999999999999995</v>
      </c>
      <c r="DQ59" s="3">
        <v>0.61</v>
      </c>
      <c r="DR59" s="3">
        <v>0.56000000000000005</v>
      </c>
      <c r="DS59" s="3">
        <v>0.56000000000000005</v>
      </c>
      <c r="DT59" s="3">
        <v>0.53</v>
      </c>
      <c r="DU59" s="3">
        <v>0.52</v>
      </c>
    </row>
  </sheetData>
  <sheetProtection algorithmName="SHA-512" hashValue="pFnqZBpTg2k4seXGrGjbv+I/Y9t7RGmrbE7LCpLfMOFqafWPk9Vxi/bTVsBShzb72ajjD6GkX+XRdZCDM6R+zw==" saltValue="Q66BSAYKqhLt1iFSOtaHs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CC17FAB3452B4D84E7948EAB73E2F1" ma:contentTypeVersion="15" ma:contentTypeDescription="Create a new document." ma:contentTypeScope="" ma:versionID="b06c9436bfcc47687c2d73cc881e2155">
  <xsd:schema xmlns:xsd="http://www.w3.org/2001/XMLSchema" xmlns:xs="http://www.w3.org/2001/XMLSchema" xmlns:p="http://schemas.microsoft.com/office/2006/metadata/properties" xmlns:ns2="9b2dfbd6-afb6-484a-bbe2-66496038ea90" xmlns:ns3="f23c5b08-517a-4477-a2c7-02d840f4137a" xmlns:ns4="5cece13e-3376-4417-9525-be60b11a89a8" targetNamespace="http://schemas.microsoft.com/office/2006/metadata/properties" ma:root="true" ma:fieldsID="1fcb62cffa77460cefdc9d0bbae0abeb" ns2:_="" ns3:_="" ns4:_="">
    <xsd:import namespace="9b2dfbd6-afb6-484a-bbe2-66496038ea90"/>
    <xsd:import namespace="f23c5b08-517a-4477-a2c7-02d840f4137a"/>
    <xsd:import namespace="5cece13e-3376-4417-9525-be60b11a89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dfbd6-afb6-484a-bbe2-66496038ea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3c5b08-517a-4477-a2c7-02d840f413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ce13e-3376-4417-9525-be60b11a89a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1542039-a633-4e98-a889-695b40448f80}" ma:internalName="TaxCatchAll" ma:showField="CatchAllData" ma:web="f23c5b08-517a-4477-a2c7-02d840f413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8EF25D-B017-41B5-B1CF-D04562F6B5FA}">
  <ds:schemaRefs>
    <ds:schemaRef ds:uri="http://schemas.microsoft.com/sharepoint/v3/contenttype/forms"/>
  </ds:schemaRefs>
</ds:datastoreItem>
</file>

<file path=customXml/itemProps2.xml><?xml version="1.0" encoding="utf-8"?>
<ds:datastoreItem xmlns:ds="http://schemas.openxmlformats.org/officeDocument/2006/customXml" ds:itemID="{9E0BFEEE-934B-456E-BCE2-4B7DA45FC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dfbd6-afb6-484a-bbe2-66496038ea90"/>
    <ds:schemaRef ds:uri="f23c5b08-517a-4477-a2c7-02d840f4137a"/>
    <ds:schemaRef ds:uri="5cece13e-3376-4417-9525-be60b11a8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26</vt:i4>
      </vt:variant>
    </vt:vector>
  </HeadingPairs>
  <TitlesOfParts>
    <vt:vector size="29" baseType="lpstr">
      <vt:lpstr>BPF Calculator</vt:lpstr>
      <vt:lpstr>Calculator</vt:lpstr>
      <vt:lpstr>Coefficent Library</vt:lpstr>
      <vt:lpstr>A_2016</vt:lpstr>
      <vt:lpstr>A_2016_Pub</vt:lpstr>
      <vt:lpstr>A_2019</vt:lpstr>
      <vt:lpstr>A_2019_Pub</vt:lpstr>
      <vt:lpstr>A_2022</vt:lpstr>
      <vt:lpstr>A_2022_Pub</vt:lpstr>
      <vt:lpstr>AP2019BPFCOST</vt:lpstr>
      <vt:lpstr>B_2016</vt:lpstr>
      <vt:lpstr>B_2016_Pub</vt:lpstr>
      <vt:lpstr>B_2019</vt:lpstr>
      <vt:lpstr>B_2019_Pub</vt:lpstr>
      <vt:lpstr>B_2022</vt:lpstr>
      <vt:lpstr>B_2022_Pub</vt:lpstr>
      <vt:lpstr>C_2016</vt:lpstr>
      <vt:lpstr>C_2016_Pub</vt:lpstr>
      <vt:lpstr>C_2019</vt:lpstr>
      <vt:lpstr>C_2019_Pub</vt:lpstr>
      <vt:lpstr>C_2022</vt:lpstr>
      <vt:lpstr>C_2022_Pub</vt:lpstr>
      <vt:lpstr>codeyear</vt:lpstr>
      <vt:lpstr>ElecCarbon</vt:lpstr>
      <vt:lpstr>ElecCost</vt:lpstr>
      <vt:lpstr>elecsource</vt:lpstr>
      <vt:lpstr>gascarbon</vt:lpstr>
      <vt:lpstr>gascost</vt:lpstr>
      <vt:lpstr>gassource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chan971</dc:creator>
  <cp:keywords/>
  <dc:description/>
  <cp:lastModifiedBy>Michael Rosenberg</cp:lastModifiedBy>
  <cp:revision/>
  <dcterms:created xsi:type="dcterms:W3CDTF">2022-02-18T11:13:22Z</dcterms:created>
  <dcterms:modified xsi:type="dcterms:W3CDTF">2024-06-28T23:35:13Z</dcterms:modified>
  <cp:category/>
  <cp:contentStatus/>
</cp:coreProperties>
</file>